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m.dunaeva\Desktop\Рейтинг\"/>
    </mc:Choice>
  </mc:AlternateContent>
  <bookViews>
    <workbookView xWindow="0" yWindow="0" windowWidth="14685" windowHeight="14025" tabRatio="830" firstSheet="2" activeTab="3"/>
    <workbookView xWindow="0" yWindow="0" windowWidth="28800" windowHeight="14100" activeTab="4"/>
  </bookViews>
  <sheets>
    <sheet name="Правила расчёта" sheetId="1" r:id="rId1"/>
    <sheet name="Гонки" sheetId="2" r:id="rId2"/>
    <sheet name="личн рез-ты по гонкам_NEW" sheetId="14" r:id="rId3"/>
    <sheet name="Рез-т алфавит" sheetId="40" r:id="rId4"/>
    <sheet name="РейтингБеларусь_абс" sheetId="37" r:id="rId5"/>
    <sheet name="РейтингБеларусь_М" sheetId="43" r:id="rId6"/>
    <sheet name="РейтингБеларусь_Ж" sheetId="44" r:id="rId7"/>
  </sheets>
  <definedNames>
    <definedName name="_xlnm._FilterDatabase" localSheetId="2" hidden="1">'личн рез-ты по гонкам_NEW'!$A$1:$L$1631</definedName>
    <definedName name="_xlnm._FilterDatabase" localSheetId="4" hidden="1">РейтингБеларусь_абс!$B$4:$F$4</definedName>
    <definedName name="_xlnm._FilterDatabase" localSheetId="6" hidden="1">РейтингБеларусь_Ж!$B$4:$F$238</definedName>
    <definedName name="_xlnm._FilterDatabase" localSheetId="5" hidden="1">РейтингБеларусь_М!$B$4:$F$497</definedName>
    <definedName name="Список_гонок">Гонки!$E$2:$N$25</definedName>
  </definedNames>
  <calcPr calcId="162913"/>
  <pivotCaches>
    <pivotCache cacheId="2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7" l="1"/>
  <c r="D238" i="44" l="1"/>
  <c r="D237" i="44"/>
  <c r="D236" i="44"/>
  <c r="D235" i="44"/>
  <c r="D234" i="44"/>
  <c r="D233" i="44"/>
  <c r="D232" i="44"/>
  <c r="D231" i="44"/>
  <c r="D230" i="44"/>
  <c r="D229" i="44"/>
  <c r="D228" i="44"/>
  <c r="D227" i="44"/>
  <c r="D226" i="44"/>
  <c r="D225" i="44"/>
  <c r="D224" i="44"/>
  <c r="D223" i="44"/>
  <c r="D222" i="44"/>
  <c r="D221" i="44"/>
  <c r="D220" i="44"/>
  <c r="D219" i="44"/>
  <c r="D218" i="44"/>
  <c r="D217" i="44"/>
  <c r="D216" i="44"/>
  <c r="D215" i="44"/>
  <c r="D214" i="44"/>
  <c r="D213" i="44"/>
  <c r="D212" i="44"/>
  <c r="D211" i="44"/>
  <c r="D210" i="44"/>
  <c r="D209" i="44"/>
  <c r="D208" i="44"/>
  <c r="D207" i="44"/>
  <c r="D206" i="44"/>
  <c r="D205" i="44"/>
  <c r="D204" i="44"/>
  <c r="D203" i="44"/>
  <c r="D202" i="44"/>
  <c r="D201" i="44"/>
  <c r="D200" i="44"/>
  <c r="D199" i="44"/>
  <c r="D198" i="44"/>
  <c r="D197" i="44"/>
  <c r="D196" i="44"/>
  <c r="D195" i="44"/>
  <c r="D194" i="44"/>
  <c r="D193" i="44"/>
  <c r="D192" i="44"/>
  <c r="D191" i="44"/>
  <c r="D190" i="44"/>
  <c r="D189" i="44"/>
  <c r="D188" i="44"/>
  <c r="D187" i="44"/>
  <c r="D186" i="44"/>
  <c r="D185" i="44"/>
  <c r="D184" i="44"/>
  <c r="D183" i="44"/>
  <c r="D182" i="44"/>
  <c r="D181" i="44"/>
  <c r="D180" i="44"/>
  <c r="D179" i="44"/>
  <c r="D178" i="44"/>
  <c r="D177" i="44"/>
  <c r="D176" i="44"/>
  <c r="D175" i="44"/>
  <c r="D174" i="44"/>
  <c r="D173" i="44"/>
  <c r="D172" i="44"/>
  <c r="D171" i="44"/>
  <c r="D170" i="44"/>
  <c r="D169" i="44"/>
  <c r="D168" i="44"/>
  <c r="D167" i="44"/>
  <c r="D166" i="44"/>
  <c r="D165" i="44"/>
  <c r="D164" i="44"/>
  <c r="D163" i="44"/>
  <c r="D162" i="44"/>
  <c r="D161" i="44"/>
  <c r="D160" i="44"/>
  <c r="D159" i="44"/>
  <c r="D158" i="44"/>
  <c r="D157" i="44"/>
  <c r="D156" i="44"/>
  <c r="D155" i="44"/>
  <c r="D154" i="44"/>
  <c r="D153" i="44"/>
  <c r="D152" i="44"/>
  <c r="D151" i="44"/>
  <c r="D150" i="44"/>
  <c r="D149" i="44"/>
  <c r="D148" i="44"/>
  <c r="D147" i="44"/>
  <c r="D146" i="44"/>
  <c r="D145" i="44"/>
  <c r="D144" i="44"/>
  <c r="D143" i="44"/>
  <c r="D142" i="44"/>
  <c r="D141" i="44"/>
  <c r="D140" i="44"/>
  <c r="D139" i="44"/>
  <c r="D138" i="44"/>
  <c r="D137" i="44"/>
  <c r="D136" i="44"/>
  <c r="D135" i="44"/>
  <c r="D134" i="44"/>
  <c r="D133" i="44"/>
  <c r="D132" i="44"/>
  <c r="D131" i="44"/>
  <c r="D130" i="44"/>
  <c r="D129" i="44"/>
  <c r="D128" i="44"/>
  <c r="D127" i="44"/>
  <c r="D126" i="44"/>
  <c r="D125" i="44"/>
  <c r="D124" i="44"/>
  <c r="D123" i="44"/>
  <c r="D122" i="44"/>
  <c r="D121" i="44"/>
  <c r="D120" i="44"/>
  <c r="D119" i="44"/>
  <c r="D118" i="44"/>
  <c r="D117" i="44"/>
  <c r="D116" i="44"/>
  <c r="D115" i="44"/>
  <c r="D114" i="44"/>
  <c r="D113" i="44"/>
  <c r="D112" i="44"/>
  <c r="D111" i="44"/>
  <c r="D110" i="44"/>
  <c r="D109" i="44"/>
  <c r="D108" i="44"/>
  <c r="D107" i="44"/>
  <c r="D106" i="44"/>
  <c r="D105" i="44"/>
  <c r="D104" i="44"/>
  <c r="D103" i="44"/>
  <c r="D102" i="44"/>
  <c r="D101" i="44"/>
  <c r="D100" i="44"/>
  <c r="D99" i="44"/>
  <c r="D98" i="44"/>
  <c r="D97" i="44"/>
  <c r="D96" i="44"/>
  <c r="D95" i="44"/>
  <c r="D94" i="44"/>
  <c r="D93" i="44"/>
  <c r="D92" i="44"/>
  <c r="D91" i="44"/>
  <c r="D90" i="44"/>
  <c r="D89" i="44"/>
  <c r="D88" i="44"/>
  <c r="D87" i="44"/>
  <c r="D86" i="44"/>
  <c r="D85" i="44"/>
  <c r="D84" i="44"/>
  <c r="D83" i="44"/>
  <c r="D82" i="44"/>
  <c r="D81" i="44"/>
  <c r="D80" i="44"/>
  <c r="D79" i="44"/>
  <c r="D78" i="44"/>
  <c r="D77" i="44"/>
  <c r="D76" i="44"/>
  <c r="D75" i="44"/>
  <c r="D74" i="44"/>
  <c r="D73" i="44"/>
  <c r="D72" i="44"/>
  <c r="D71" i="44"/>
  <c r="D70" i="44"/>
  <c r="D69" i="44"/>
  <c r="D68" i="44"/>
  <c r="D67" i="44"/>
  <c r="D66" i="44"/>
  <c r="D65" i="44"/>
  <c r="D64" i="44"/>
  <c r="D63" i="44"/>
  <c r="D62" i="44"/>
  <c r="D61" i="44"/>
  <c r="D60" i="44"/>
  <c r="D59" i="44"/>
  <c r="D58" i="44"/>
  <c r="D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D6" i="44"/>
  <c r="D5" i="44"/>
  <c r="D497" i="43"/>
  <c r="D496" i="43"/>
  <c r="D495" i="43"/>
  <c r="D494" i="43"/>
  <c r="D493" i="43"/>
  <c r="D492" i="43"/>
  <c r="D491" i="43"/>
  <c r="D490" i="43"/>
  <c r="D489" i="43"/>
  <c r="D488" i="43"/>
  <c r="D487" i="43"/>
  <c r="D486" i="43"/>
  <c r="D485" i="43"/>
  <c r="D484" i="43"/>
  <c r="D483" i="43"/>
  <c r="D482" i="43"/>
  <c r="D481" i="43"/>
  <c r="D480" i="43"/>
  <c r="D479" i="43"/>
  <c r="D478" i="43"/>
  <c r="D477" i="43"/>
  <c r="D476" i="43"/>
  <c r="D475" i="43"/>
  <c r="D474" i="43"/>
  <c r="D473" i="43"/>
  <c r="D472" i="43"/>
  <c r="D471" i="43"/>
  <c r="D470" i="43"/>
  <c r="D469" i="43"/>
  <c r="D468" i="43"/>
  <c r="D467" i="43"/>
  <c r="D466" i="43"/>
  <c r="D465" i="43"/>
  <c r="D464" i="43"/>
  <c r="D463" i="43"/>
  <c r="D462" i="43"/>
  <c r="D461" i="43"/>
  <c r="D460" i="43"/>
  <c r="D459" i="43"/>
  <c r="D458" i="43"/>
  <c r="D457" i="43"/>
  <c r="D456" i="43"/>
  <c r="D455" i="43"/>
  <c r="D454" i="43"/>
  <c r="D453" i="43"/>
  <c r="D452" i="43"/>
  <c r="D451" i="43"/>
  <c r="D450" i="43"/>
  <c r="D449" i="43"/>
  <c r="D448" i="43"/>
  <c r="D447" i="43"/>
  <c r="D446" i="43"/>
  <c r="D445" i="43"/>
  <c r="D444" i="43"/>
  <c r="D443" i="43"/>
  <c r="D442" i="43"/>
  <c r="D441" i="43"/>
  <c r="D440" i="43"/>
  <c r="D439" i="43"/>
  <c r="D438" i="43"/>
  <c r="D437" i="43"/>
  <c r="D436" i="43"/>
  <c r="D435" i="43"/>
  <c r="D434" i="43"/>
  <c r="D433" i="43"/>
  <c r="D432" i="43"/>
  <c r="D431" i="43"/>
  <c r="D430" i="43"/>
  <c r="D429" i="43"/>
  <c r="D428" i="43"/>
  <c r="D427" i="43"/>
  <c r="D426" i="43"/>
  <c r="D425" i="43"/>
  <c r="D424" i="43"/>
  <c r="D423" i="43"/>
  <c r="D422" i="43"/>
  <c r="D421" i="43"/>
  <c r="D420" i="43"/>
  <c r="D419" i="43"/>
  <c r="D418" i="43"/>
  <c r="D417" i="43"/>
  <c r="D416" i="43"/>
  <c r="D415" i="43"/>
  <c r="D414" i="43"/>
  <c r="D413" i="43"/>
  <c r="D412" i="43"/>
  <c r="D411" i="43"/>
  <c r="D410" i="43"/>
  <c r="D409" i="43"/>
  <c r="D408" i="43"/>
  <c r="D407" i="43"/>
  <c r="D406" i="43"/>
  <c r="D405" i="43"/>
  <c r="D404" i="43"/>
  <c r="D403" i="43"/>
  <c r="D402" i="43"/>
  <c r="D401" i="43"/>
  <c r="D400" i="43"/>
  <c r="D399" i="43"/>
  <c r="D398" i="43"/>
  <c r="D397" i="43"/>
  <c r="D396" i="43"/>
  <c r="D395" i="43"/>
  <c r="D394" i="43"/>
  <c r="D393" i="43"/>
  <c r="D392" i="43"/>
  <c r="D391" i="43"/>
  <c r="D390" i="43"/>
  <c r="D389" i="43"/>
  <c r="D388" i="43"/>
  <c r="D387" i="43"/>
  <c r="D386" i="43"/>
  <c r="D385" i="43"/>
  <c r="D384" i="43"/>
  <c r="D383" i="43"/>
  <c r="D382" i="43"/>
  <c r="D381" i="43"/>
  <c r="D380" i="43"/>
  <c r="D379" i="43"/>
  <c r="D378" i="43"/>
  <c r="D377" i="43"/>
  <c r="D376" i="43"/>
  <c r="D375" i="43"/>
  <c r="D374" i="43"/>
  <c r="D373" i="43"/>
  <c r="D372" i="43"/>
  <c r="D371" i="43"/>
  <c r="D370" i="43"/>
  <c r="D369" i="43"/>
  <c r="D368" i="43"/>
  <c r="D367" i="43"/>
  <c r="D366" i="43"/>
  <c r="D365" i="43"/>
  <c r="D364" i="43"/>
  <c r="D363" i="43"/>
  <c r="D362" i="43"/>
  <c r="D361" i="43"/>
  <c r="D360" i="43"/>
  <c r="D359" i="43"/>
  <c r="D358" i="43"/>
  <c r="D357" i="43"/>
  <c r="D356" i="43"/>
  <c r="D355" i="43"/>
  <c r="D354" i="43"/>
  <c r="D353" i="43"/>
  <c r="D352" i="43"/>
  <c r="D351" i="43"/>
  <c r="D350" i="43"/>
  <c r="D349" i="43"/>
  <c r="D348" i="43"/>
  <c r="D347" i="43"/>
  <c r="D346" i="43"/>
  <c r="D345" i="43"/>
  <c r="D344" i="43"/>
  <c r="D343" i="43"/>
  <c r="D342" i="43"/>
  <c r="D341" i="43"/>
  <c r="D340" i="43"/>
  <c r="D339" i="43"/>
  <c r="D338" i="43"/>
  <c r="D337" i="43"/>
  <c r="D336" i="43"/>
  <c r="D335" i="43"/>
  <c r="D334" i="43"/>
  <c r="D333" i="43"/>
  <c r="D332" i="43"/>
  <c r="D331" i="43"/>
  <c r="D330" i="43"/>
  <c r="D329" i="43"/>
  <c r="D328" i="43"/>
  <c r="D327" i="43"/>
  <c r="D326" i="43"/>
  <c r="D325" i="43"/>
  <c r="D324" i="43"/>
  <c r="D323" i="43"/>
  <c r="D322" i="43"/>
  <c r="D321" i="43"/>
  <c r="D320" i="43"/>
  <c r="D319" i="43"/>
  <c r="D318" i="43"/>
  <c r="D317" i="43"/>
  <c r="D316" i="43"/>
  <c r="D315" i="43"/>
  <c r="D314" i="43"/>
  <c r="D313" i="43"/>
  <c r="D312" i="43"/>
  <c r="D311" i="43"/>
  <c r="D310" i="43"/>
  <c r="D309" i="43"/>
  <c r="D308" i="43"/>
  <c r="D307" i="43"/>
  <c r="D306" i="43"/>
  <c r="D305" i="43"/>
  <c r="D304" i="43"/>
  <c r="D303" i="43"/>
  <c r="D302" i="43"/>
  <c r="D301" i="43"/>
  <c r="D300" i="43"/>
  <c r="D299" i="43"/>
  <c r="D298" i="43"/>
  <c r="D297" i="43"/>
  <c r="D296" i="43"/>
  <c r="D295" i="43"/>
  <c r="D294" i="43"/>
  <c r="D293" i="43"/>
  <c r="D292" i="43"/>
  <c r="D291" i="43"/>
  <c r="D290" i="43"/>
  <c r="D289" i="43"/>
  <c r="D288" i="43"/>
  <c r="D287" i="43"/>
  <c r="D286" i="43"/>
  <c r="D285" i="43"/>
  <c r="D284" i="43"/>
  <c r="D283" i="43"/>
  <c r="D282" i="43"/>
  <c r="D281" i="43"/>
  <c r="D280" i="43"/>
  <c r="D279" i="43"/>
  <c r="D278" i="43"/>
  <c r="D277" i="43"/>
  <c r="D276" i="43"/>
  <c r="D275" i="43"/>
  <c r="D274" i="43"/>
  <c r="D273" i="43"/>
  <c r="D272" i="43"/>
  <c r="D271" i="43"/>
  <c r="D270" i="43"/>
  <c r="D269" i="43"/>
  <c r="D268" i="43"/>
  <c r="D267" i="43"/>
  <c r="D266" i="43"/>
  <c r="D265" i="43"/>
  <c r="D264" i="43"/>
  <c r="D263" i="43"/>
  <c r="D262" i="43"/>
  <c r="D261" i="43"/>
  <c r="D260" i="43"/>
  <c r="D259" i="43"/>
  <c r="D258" i="43"/>
  <c r="D257" i="43"/>
  <c r="D256" i="43"/>
  <c r="D255" i="43"/>
  <c r="D254" i="43"/>
  <c r="D253" i="43"/>
  <c r="D252" i="43"/>
  <c r="D251" i="43"/>
  <c r="D250" i="43"/>
  <c r="D249" i="43"/>
  <c r="D248" i="43"/>
  <c r="D247" i="43"/>
  <c r="D246" i="43"/>
  <c r="D245" i="43"/>
  <c r="D244" i="43"/>
  <c r="D243" i="43"/>
  <c r="D242" i="43"/>
  <c r="D241" i="43"/>
  <c r="D240" i="43"/>
  <c r="D239" i="43"/>
  <c r="D238" i="43"/>
  <c r="D237" i="43"/>
  <c r="D236" i="43"/>
  <c r="D235" i="43"/>
  <c r="D234" i="43"/>
  <c r="D233" i="43"/>
  <c r="D232" i="43"/>
  <c r="D231" i="43"/>
  <c r="D230" i="43"/>
  <c r="D229" i="43"/>
  <c r="D228" i="43"/>
  <c r="D227" i="43"/>
  <c r="D226" i="43"/>
  <c r="D225" i="43"/>
  <c r="D224" i="43"/>
  <c r="D223" i="43"/>
  <c r="D222" i="43"/>
  <c r="D221" i="43"/>
  <c r="D220" i="43"/>
  <c r="D219" i="43"/>
  <c r="D218" i="43"/>
  <c r="D217" i="43"/>
  <c r="D216" i="43"/>
  <c r="D215" i="43"/>
  <c r="D214" i="43"/>
  <c r="D213" i="43"/>
  <c r="D212" i="43"/>
  <c r="D211" i="43"/>
  <c r="D210" i="43"/>
  <c r="D209" i="43"/>
  <c r="D208" i="43"/>
  <c r="D207" i="43"/>
  <c r="D206" i="43"/>
  <c r="D205" i="43"/>
  <c r="D204" i="43"/>
  <c r="D203" i="43"/>
  <c r="D202" i="43"/>
  <c r="D201" i="43"/>
  <c r="D200" i="43"/>
  <c r="D199" i="43"/>
  <c r="D198" i="43"/>
  <c r="D197" i="43"/>
  <c r="D196" i="43"/>
  <c r="D195" i="43"/>
  <c r="D194" i="43"/>
  <c r="D193" i="43"/>
  <c r="D192" i="43"/>
  <c r="D191" i="43"/>
  <c r="D190" i="43"/>
  <c r="D189" i="43"/>
  <c r="D188" i="43"/>
  <c r="D187" i="43"/>
  <c r="D186" i="43"/>
  <c r="D185" i="43"/>
  <c r="D184" i="43"/>
  <c r="D183" i="43"/>
  <c r="D182" i="43"/>
  <c r="D181" i="43"/>
  <c r="D180" i="43"/>
  <c r="D179" i="43"/>
  <c r="D178" i="43"/>
  <c r="D177" i="43"/>
  <c r="D176" i="43"/>
  <c r="D175" i="43"/>
  <c r="D174" i="43"/>
  <c r="D173" i="43"/>
  <c r="D172" i="43"/>
  <c r="D171" i="43"/>
  <c r="D170" i="43"/>
  <c r="D169" i="43"/>
  <c r="D168" i="43"/>
  <c r="D167" i="43"/>
  <c r="D166" i="43"/>
  <c r="D165" i="43"/>
  <c r="D164" i="43"/>
  <c r="D163" i="43"/>
  <c r="D162" i="43"/>
  <c r="D161" i="43"/>
  <c r="D160" i="43"/>
  <c r="D159" i="43"/>
  <c r="D158" i="43"/>
  <c r="D157" i="43"/>
  <c r="D156" i="43"/>
  <c r="D155" i="43"/>
  <c r="D154" i="43"/>
  <c r="D153" i="43"/>
  <c r="D152" i="43"/>
  <c r="D151" i="43"/>
  <c r="D150" i="43"/>
  <c r="D149" i="43"/>
  <c r="D148" i="43"/>
  <c r="D147" i="43"/>
  <c r="D146" i="43"/>
  <c r="D145" i="43"/>
  <c r="D144" i="43"/>
  <c r="D143" i="43"/>
  <c r="D142" i="43"/>
  <c r="D141" i="43"/>
  <c r="D140" i="43"/>
  <c r="D139" i="43"/>
  <c r="D138" i="43"/>
  <c r="D137" i="43"/>
  <c r="D136" i="43"/>
  <c r="D135" i="43"/>
  <c r="D134" i="43"/>
  <c r="D133" i="43"/>
  <c r="D132" i="43"/>
  <c r="D131" i="43"/>
  <c r="D130" i="43"/>
  <c r="D129" i="43"/>
  <c r="D128" i="43"/>
  <c r="D127" i="43"/>
  <c r="D126" i="43"/>
  <c r="D125" i="43"/>
  <c r="D124" i="43"/>
  <c r="D123" i="43"/>
  <c r="D122" i="43"/>
  <c r="D121" i="43"/>
  <c r="D120" i="43"/>
  <c r="D119" i="43"/>
  <c r="D118" i="43"/>
  <c r="D117" i="43"/>
  <c r="D116" i="43"/>
  <c r="D115" i="43"/>
  <c r="D114" i="43"/>
  <c r="D113" i="43"/>
  <c r="D112" i="43"/>
  <c r="D111" i="43"/>
  <c r="D110" i="43"/>
  <c r="D109" i="43"/>
  <c r="D108" i="43"/>
  <c r="D107" i="43"/>
  <c r="D106" i="43"/>
  <c r="D105" i="43"/>
  <c r="D104" i="43"/>
  <c r="D103" i="43"/>
  <c r="D102" i="43"/>
  <c r="D101" i="43"/>
  <c r="D100" i="43"/>
  <c r="D99" i="43"/>
  <c r="D98" i="43"/>
  <c r="D97" i="43"/>
  <c r="D96" i="43"/>
  <c r="D95" i="43"/>
  <c r="D94" i="43"/>
  <c r="D93" i="43"/>
  <c r="D92" i="43"/>
  <c r="D91" i="43"/>
  <c r="D90" i="43"/>
  <c r="D89" i="43"/>
  <c r="D88" i="43"/>
  <c r="D87" i="43"/>
  <c r="D86" i="43"/>
  <c r="D85" i="43"/>
  <c r="D84" i="43"/>
  <c r="D83" i="43"/>
  <c r="D82" i="43"/>
  <c r="D81" i="43"/>
  <c r="D80" i="43"/>
  <c r="D79" i="43"/>
  <c r="D78" i="43"/>
  <c r="D77" i="43"/>
  <c r="D76" i="43"/>
  <c r="D75" i="43"/>
  <c r="D74" i="43"/>
  <c r="D73" i="43"/>
  <c r="D72" i="43"/>
  <c r="D71" i="43"/>
  <c r="D70" i="43"/>
  <c r="D69" i="43"/>
  <c r="D68" i="43"/>
  <c r="D67" i="43"/>
  <c r="D66" i="43"/>
  <c r="D65" i="43"/>
  <c r="D64" i="43"/>
  <c r="D63" i="43"/>
  <c r="D62" i="43"/>
  <c r="D61" i="43"/>
  <c r="D60" i="43"/>
  <c r="D59" i="43"/>
  <c r="D58" i="43"/>
  <c r="D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8" i="43"/>
  <c r="D7" i="43"/>
  <c r="D6" i="43"/>
  <c r="D5" i="43"/>
  <c r="D646" i="37"/>
  <c r="D244" i="37"/>
  <c r="D310" i="37"/>
  <c r="D498" i="37"/>
  <c r="F1" i="44" l="1"/>
  <c r="F1" i="43"/>
  <c r="D505" i="37"/>
  <c r="D265" i="37"/>
  <c r="D55" i="37"/>
  <c r="D676" i="37"/>
  <c r="D685" i="37"/>
  <c r="D224" i="37"/>
  <c r="D432" i="37"/>
  <c r="D234" i="37"/>
  <c r="D331" i="37"/>
  <c r="D527" i="37"/>
  <c r="D621" i="37"/>
  <c r="D550" i="37"/>
  <c r="D285" i="37"/>
  <c r="D678" i="37"/>
  <c r="D397" i="37"/>
  <c r="D658" i="37"/>
  <c r="D36" i="37"/>
  <c r="D41" i="37"/>
  <c r="D403" i="37"/>
  <c r="D481" i="37"/>
  <c r="D161" i="37"/>
  <c r="D518" i="37"/>
  <c r="D448" i="37"/>
  <c r="D341" i="37"/>
  <c r="D723" i="37"/>
  <c r="D220" i="37"/>
  <c r="D679" i="37"/>
  <c r="D307" i="37"/>
  <c r="D523" i="37"/>
  <c r="D101" i="37"/>
  <c r="D311" i="37"/>
  <c r="D729" i="37"/>
  <c r="D717" i="37"/>
  <c r="D162" i="37"/>
  <c r="D345" i="37"/>
  <c r="D42" i="37"/>
  <c r="D522" i="37"/>
  <c r="D444" i="37"/>
  <c r="D488" i="37"/>
  <c r="D270" i="37"/>
  <c r="D209" i="37"/>
  <c r="D97" i="37"/>
  <c r="D694" i="37"/>
  <c r="D654" i="37"/>
  <c r="D571" i="37"/>
  <c r="D514" i="37"/>
  <c r="D427" i="37"/>
  <c r="D53" i="37"/>
  <c r="D535" i="37"/>
  <c r="D34" i="37"/>
  <c r="D609" i="37"/>
  <c r="D132" i="37"/>
  <c r="D173" i="37"/>
  <c r="D286" i="37"/>
  <c r="D52" i="37"/>
  <c r="D690" i="37"/>
  <c r="D122" i="37"/>
  <c r="D81" i="37"/>
  <c r="D610" i="37"/>
  <c r="D698" i="37"/>
  <c r="D611" i="37"/>
  <c r="D360" i="37"/>
  <c r="D507" i="37"/>
  <c r="D158" i="37"/>
  <c r="D177" i="37"/>
  <c r="D500" i="37"/>
  <c r="D680" i="37"/>
  <c r="D574" i="37"/>
  <c r="D5" i="37"/>
  <c r="D179" i="37"/>
  <c r="D182" i="37"/>
  <c r="D541" i="37"/>
  <c r="D130" i="37"/>
  <c r="D76" i="37"/>
  <c r="D98" i="37"/>
  <c r="D281" i="37"/>
  <c r="D684" i="37"/>
  <c r="D391" i="37"/>
  <c r="D600" i="37"/>
  <c r="D150" i="37"/>
  <c r="D385" i="37"/>
  <c r="D586" i="37"/>
  <c r="D596" i="37"/>
  <c r="D456" i="37"/>
  <c r="D384" i="37"/>
  <c r="D226" i="37"/>
  <c r="D691" i="37"/>
  <c r="D72" i="37"/>
  <c r="D186" i="37"/>
  <c r="D348" i="37"/>
  <c r="D197" i="37"/>
  <c r="D43" i="37"/>
  <c r="D706" i="37"/>
  <c r="D23" i="37"/>
  <c r="D152" i="37"/>
  <c r="D606" i="37"/>
  <c r="D139" i="37"/>
  <c r="D457" i="37"/>
  <c r="D301" i="37"/>
  <c r="D553" i="37"/>
  <c r="D591" i="37"/>
  <c r="D160" i="37"/>
  <c r="D87" i="37"/>
  <c r="D475" i="37"/>
  <c r="D219" i="37"/>
  <c r="D39" i="37"/>
  <c r="D106" i="37"/>
  <c r="D578" i="37"/>
  <c r="D441" i="37"/>
  <c r="D238" i="37"/>
  <c r="D129" i="37"/>
  <c r="D560" i="37"/>
  <c r="D304" i="37"/>
  <c r="D295" i="37"/>
  <c r="D200" i="37"/>
  <c r="D570" i="37"/>
  <c r="D572" i="37"/>
  <c r="D633" i="37"/>
  <c r="D69" i="37"/>
  <c r="D356" i="37"/>
  <c r="D405" i="37"/>
  <c r="D78" i="37"/>
  <c r="D325" i="37"/>
  <c r="D188" i="37"/>
  <c r="D603" i="37"/>
  <c r="D111" i="37"/>
  <c r="D390" i="37"/>
  <c r="D282" i="37"/>
  <c r="D259" i="37"/>
  <c r="D166" i="37"/>
  <c r="D619" i="37"/>
  <c r="D612" i="37"/>
  <c r="D138" i="37"/>
  <c r="D120" i="37"/>
  <c r="D567" i="37"/>
  <c r="D334" i="37"/>
  <c r="D271" i="37"/>
  <c r="D80" i="37"/>
  <c r="D402" i="37"/>
  <c r="D559" i="37"/>
  <c r="D534" i="37"/>
  <c r="D11" i="37"/>
  <c r="D556" i="37"/>
  <c r="D730" i="37"/>
  <c r="D112" i="37"/>
  <c r="D50" i="37"/>
  <c r="D288" i="37"/>
  <c r="D513" i="37"/>
  <c r="D277" i="37"/>
  <c r="D131" i="37"/>
  <c r="D291" i="37"/>
  <c r="D588" i="37"/>
  <c r="D159" i="37"/>
  <c r="D555" i="37"/>
  <c r="D359" i="37"/>
  <c r="D455" i="37"/>
  <c r="D296" i="37"/>
  <c r="D443" i="37"/>
  <c r="D602" i="37"/>
  <c r="D469" i="37"/>
  <c r="D175" i="37"/>
  <c r="D701" i="37"/>
  <c r="D142" i="37"/>
  <c r="D211" i="37"/>
  <c r="D613" i="37"/>
  <c r="D508" i="37"/>
  <c r="D178" i="37"/>
  <c r="D276" i="37"/>
  <c r="D333" i="37"/>
  <c r="D321" i="37"/>
  <c r="D484" i="37"/>
  <c r="D583" i="37"/>
  <c r="D273" i="37"/>
  <c r="D413" i="37"/>
  <c r="D146" i="37"/>
  <c r="D227" i="37"/>
  <c r="D506" i="37"/>
  <c r="D479" i="37"/>
  <c r="D634" i="37"/>
  <c r="D616" i="37"/>
  <c r="D114" i="37"/>
  <c r="D221" i="37"/>
  <c r="D624" i="37"/>
  <c r="D682" i="37"/>
  <c r="D406" i="37"/>
  <c r="D324" i="37"/>
  <c r="D198" i="37"/>
  <c r="D504" i="37"/>
  <c r="D645" i="37"/>
  <c r="D688" i="37"/>
  <c r="D367" i="37"/>
  <c r="D577" i="37"/>
  <c r="D539" i="37"/>
  <c r="D509" i="37"/>
  <c r="D330" i="37"/>
  <c r="D551" i="37"/>
  <c r="D171" i="37"/>
  <c r="D464" i="37"/>
  <c r="D117" i="37"/>
  <c r="D472" i="37"/>
  <c r="D639" i="37"/>
  <c r="D653" i="37"/>
  <c r="D461" i="37"/>
  <c r="D13" i="37"/>
  <c r="D373" i="37"/>
  <c r="D322" i="37"/>
  <c r="D187" i="37"/>
  <c r="D73" i="37"/>
  <c r="D671" i="37"/>
  <c r="D689" i="37"/>
  <c r="D546" i="37"/>
  <c r="D625" i="37"/>
  <c r="D75" i="37"/>
  <c r="D134" i="37"/>
  <c r="D630" i="37"/>
  <c r="D593" i="37"/>
  <c r="D20" i="37"/>
  <c r="D217" i="37"/>
  <c r="D636" i="37"/>
  <c r="D545" i="37"/>
  <c r="D386" i="37"/>
  <c r="D93" i="37"/>
  <c r="D459" i="37"/>
  <c r="D66" i="37"/>
  <c r="D109" i="37"/>
  <c r="D194" i="37"/>
  <c r="D552" i="37"/>
  <c r="D707" i="37"/>
  <c r="D425" i="37"/>
  <c r="D147" i="37"/>
  <c r="D705" i="37"/>
  <c r="D502" i="37"/>
  <c r="D692" i="37"/>
  <c r="D44" i="37"/>
  <c r="D332" i="37"/>
  <c r="D243" i="37"/>
  <c r="D154" i="37"/>
  <c r="D668" i="37"/>
  <c r="D365" i="37"/>
  <c r="D566" i="37"/>
  <c r="D61" i="37"/>
  <c r="D7" i="37"/>
  <c r="D712" i="37"/>
  <c r="D517" i="37"/>
  <c r="D643" i="37"/>
  <c r="D704" i="37"/>
  <c r="D47" i="37"/>
  <c r="D607" i="37"/>
  <c r="D598" i="37"/>
  <c r="D562" i="37"/>
  <c r="D629" i="37"/>
  <c r="D70" i="37"/>
  <c r="D575" i="37"/>
  <c r="D180" i="37"/>
  <c r="D667" i="37"/>
  <c r="D346" i="37"/>
  <c r="D58" i="37"/>
  <c r="D628" i="37"/>
  <c r="D599" i="37"/>
  <c r="D614" i="37"/>
  <c r="D231" i="37"/>
  <c r="D381" i="37"/>
  <c r="D565" i="37"/>
  <c r="D316" i="37"/>
  <c r="D695" i="37"/>
  <c r="D536" i="37"/>
  <c r="D237" i="37"/>
  <c r="D471" i="37"/>
  <c r="D102" i="37"/>
  <c r="D118" i="37"/>
  <c r="D241" i="37"/>
  <c r="D449" i="37"/>
  <c r="D262" i="37"/>
  <c r="D724" i="37"/>
  <c r="D329" i="37"/>
  <c r="D191" i="37"/>
  <c r="D108" i="37"/>
  <c r="D319" i="37"/>
  <c r="D497" i="37"/>
  <c r="D68" i="37"/>
  <c r="D255" i="37"/>
  <c r="D140" i="37"/>
  <c r="D660" i="37"/>
  <c r="D315" i="37"/>
  <c r="D687" i="37"/>
  <c r="D337" i="37"/>
  <c r="D172" i="37"/>
  <c r="D37" i="37"/>
  <c r="D312" i="37"/>
  <c r="D434" i="37"/>
  <c r="D308" i="37"/>
  <c r="D143" i="37"/>
  <c r="D377" i="37"/>
  <c r="D608" i="37"/>
  <c r="D99" i="37"/>
  <c r="D715" i="37"/>
  <c r="D495" i="37"/>
  <c r="D340" i="37"/>
  <c r="D19" i="37"/>
  <c r="D721" i="37"/>
  <c r="D528" i="37"/>
  <c r="D649" i="37"/>
  <c r="D415" i="37"/>
  <c r="D59" i="37"/>
  <c r="D361" i="37"/>
  <c r="D569" i="37"/>
  <c r="D260" i="37"/>
  <c r="D56" i="37"/>
  <c r="D252" i="37"/>
  <c r="D601" i="37"/>
  <c r="D451" i="37"/>
  <c r="D579" i="37"/>
  <c r="D374" i="37"/>
  <c r="D520" i="37"/>
  <c r="D278" i="37"/>
  <c r="D681" i="37"/>
  <c r="D104" i="37"/>
  <c r="D483" i="37"/>
  <c r="D582" i="37"/>
  <c r="D289" i="37"/>
  <c r="D287" i="37"/>
  <c r="D119" i="37"/>
  <c r="D650" i="37"/>
  <c r="D674" i="37"/>
  <c r="D338" i="37"/>
  <c r="D431" i="37"/>
  <c r="D283" i="37"/>
  <c r="D371" i="37"/>
  <c r="D135" i="37"/>
  <c r="D153" i="37"/>
  <c r="D638" i="37"/>
  <c r="D699" i="37"/>
  <c r="D24" i="37"/>
  <c r="D328" i="37"/>
  <c r="D708" i="37"/>
  <c r="D499" i="37"/>
  <c r="D354" i="37"/>
  <c r="D540" i="37"/>
  <c r="D515" i="37"/>
  <c r="D105" i="37"/>
  <c r="D363" i="37"/>
  <c r="D290" i="37"/>
  <c r="D22" i="37"/>
  <c r="D399" i="37"/>
  <c r="D532" i="37"/>
  <c r="D458" i="37"/>
  <c r="D662" i="37"/>
  <c r="D656" i="37"/>
  <c r="D15" i="37"/>
  <c r="D407" i="37"/>
  <c r="D212" i="37"/>
  <c r="D216" i="37"/>
  <c r="D157" i="37"/>
  <c r="D174" i="37"/>
  <c r="D380" i="37"/>
  <c r="D622" i="37"/>
  <c r="D236" i="37"/>
  <c r="D696" i="37"/>
  <c r="D424" i="37"/>
  <c r="D246" i="37"/>
  <c r="D664" i="37"/>
  <c r="D426" i="37"/>
  <c r="D239" i="37"/>
  <c r="D420" i="37"/>
  <c r="D460" i="37"/>
  <c r="D417" i="37"/>
  <c r="D100" i="37"/>
  <c r="D121" i="37"/>
  <c r="D347" i="37"/>
  <c r="D351" i="37"/>
  <c r="D697" i="37"/>
  <c r="D103" i="37"/>
  <c r="D82" i="37"/>
  <c r="D12" i="37"/>
  <c r="D313" i="37"/>
  <c r="D410" i="37"/>
  <c r="D436" i="37"/>
  <c r="D233" i="37"/>
  <c r="D16" i="37"/>
  <c r="D40" i="37"/>
  <c r="D640" i="37"/>
  <c r="D489" i="37"/>
  <c r="D581" i="37"/>
  <c r="D548" i="37"/>
  <c r="D651" i="37"/>
  <c r="D669" i="37"/>
  <c r="D429" i="37"/>
  <c r="D421" i="37"/>
  <c r="D693" i="37"/>
  <c r="D181" i="37"/>
  <c r="D253" i="37"/>
  <c r="D266" i="37"/>
  <c r="D263" i="37"/>
  <c r="D261" i="37"/>
  <c r="D595" i="37"/>
  <c r="D32" i="37"/>
  <c r="D305" i="37"/>
  <c r="D35" i="37"/>
  <c r="D657" i="37"/>
  <c r="D344" i="37"/>
  <c r="D318" i="37"/>
  <c r="D336" i="37"/>
  <c r="D428" i="37"/>
  <c r="D170" i="37"/>
  <c r="D167" i="37"/>
  <c r="D368" i="37"/>
  <c r="D31" i="37"/>
  <c r="D564" i="37"/>
  <c r="D437" i="37"/>
  <c r="D10" i="37"/>
  <c r="D205" i="37"/>
  <c r="D95" i="37"/>
  <c r="D554" i="37"/>
  <c r="D496" i="37"/>
  <c r="D85" i="37"/>
  <c r="D223" i="37"/>
  <c r="D512" i="37"/>
  <c r="D208" i="37"/>
  <c r="D529" i="37"/>
  <c r="D127" i="37"/>
  <c r="D408" i="37"/>
  <c r="D442" i="37"/>
  <c r="D247" i="37"/>
  <c r="D703" i="37"/>
  <c r="D672" i="37"/>
  <c r="D722" i="37"/>
  <c r="D88" i="37"/>
  <c r="D623" i="37"/>
  <c r="D294" i="37"/>
  <c r="D503" i="37"/>
  <c r="D713" i="37"/>
  <c r="D382" i="37"/>
  <c r="D45" i="37"/>
  <c r="D38" i="37"/>
  <c r="D637" i="37"/>
  <c r="D389" i="37"/>
  <c r="D549" i="37"/>
  <c r="D269" i="37"/>
  <c r="D151" i="37"/>
  <c r="D189" i="37"/>
  <c r="D568" i="37"/>
  <c r="D632" i="37"/>
  <c r="D419" i="37"/>
  <c r="D309" i="37"/>
  <c r="D204" i="37"/>
  <c r="D644" i="37"/>
  <c r="D473" i="37"/>
  <c r="D57" i="37"/>
  <c r="D454" i="37"/>
  <c r="D370" i="37"/>
  <c r="D128" i="37"/>
  <c r="D18" i="37"/>
  <c r="D54" i="37"/>
  <c r="D538" i="37"/>
  <c r="D168" i="37"/>
  <c r="D401" i="37"/>
  <c r="D284" i="37"/>
  <c r="D323" i="37"/>
  <c r="D533" i="37"/>
  <c r="D594" i="37"/>
  <c r="D557" i="37"/>
  <c r="D258" i="37"/>
  <c r="D400" i="37"/>
  <c r="D383" i="37"/>
  <c r="D576" i="37"/>
  <c r="D343" i="37"/>
  <c r="D199" i="37"/>
  <c r="D648" i="37"/>
  <c r="D396" i="37"/>
  <c r="D439" i="37"/>
  <c r="D388" i="37"/>
  <c r="D71" i="37"/>
  <c r="D299" i="37"/>
  <c r="D366" i="37"/>
  <c r="D274" i="37"/>
  <c r="D29" i="37"/>
  <c r="D677" i="37"/>
  <c r="D642" i="37"/>
  <c r="D485" i="37"/>
  <c r="D297" i="37"/>
  <c r="D185" i="37"/>
  <c r="D476" i="37"/>
  <c r="D710" i="37"/>
  <c r="D144" i="37"/>
  <c r="D30" i="37"/>
  <c r="D375" i="37"/>
  <c r="D91" i="37"/>
  <c r="D250" i="37"/>
  <c r="D63" i="37"/>
  <c r="D25" i="37"/>
  <c r="D84" i="37"/>
  <c r="D450" i="37"/>
  <c r="D60" i="37"/>
  <c r="D164" i="37"/>
  <c r="D137" i="37"/>
  <c r="D300" i="37"/>
  <c r="D342" i="37"/>
  <c r="D79" i="37"/>
  <c r="D422" i="37"/>
  <c r="D83" i="37"/>
  <c r="D531" i="37"/>
  <c r="D230" i="37"/>
  <c r="D183" i="37"/>
  <c r="D339" i="37"/>
  <c r="D358" i="37"/>
  <c r="D453" i="37"/>
  <c r="D8" i="37"/>
  <c r="D65" i="37"/>
  <c r="D490" i="37"/>
  <c r="D272" i="37"/>
  <c r="D90" i="37"/>
  <c r="D670" i="37"/>
  <c r="D547" i="37"/>
  <c r="D411" i="37"/>
  <c r="D89" i="37"/>
  <c r="D113" i="37"/>
  <c r="D542" i="37"/>
  <c r="D663" i="37"/>
  <c r="D125" i="37"/>
  <c r="D544" i="37"/>
  <c r="D326" i="37"/>
  <c r="D352" i="37"/>
  <c r="D394" i="37"/>
  <c r="D74" i="37"/>
  <c r="D9" i="37"/>
  <c r="D193" i="37"/>
  <c r="D480" i="37"/>
  <c r="D725" i="37"/>
  <c r="D447" i="37"/>
  <c r="D418" i="37"/>
  <c r="D731" i="37"/>
  <c r="D430" i="37"/>
  <c r="D627" i="37"/>
  <c r="D521" i="37"/>
  <c r="D21" i="37"/>
  <c r="D110" i="37"/>
  <c r="D184" i="37"/>
  <c r="D463" i="37"/>
  <c r="D126" i="37"/>
  <c r="D28" i="37"/>
  <c r="D477" i="37"/>
  <c r="D268" i="37"/>
  <c r="D327" i="37"/>
  <c r="D335" i="37"/>
  <c r="D86" i="37"/>
  <c r="D719" i="37"/>
  <c r="D563" i="37"/>
  <c r="D96" i="37"/>
  <c r="D201" i="37"/>
  <c r="D487" i="37"/>
  <c r="D728" i="37"/>
  <c r="D516" i="37"/>
  <c r="D655" i="37"/>
  <c r="D641" i="37"/>
  <c r="D229" i="37"/>
  <c r="D94" i="37"/>
  <c r="D192" i="37"/>
  <c r="D364" i="37"/>
  <c r="D213" i="37"/>
  <c r="D604" i="37"/>
  <c r="D225" i="37"/>
  <c r="D652" i="37"/>
  <c r="D589" i="37"/>
  <c r="D123" i="37"/>
  <c r="D320" i="37"/>
  <c r="D355" i="37"/>
  <c r="D543" i="37"/>
  <c r="D592" i="37"/>
  <c r="D51" i="37"/>
  <c r="D218" i="37"/>
  <c r="D254" i="37"/>
  <c r="D214" i="37"/>
  <c r="D267" i="37"/>
  <c r="D303" i="37"/>
  <c r="D145" i="37"/>
  <c r="D92" i="37"/>
  <c r="D357" i="37"/>
  <c r="D716" i="37"/>
  <c r="D107" i="37"/>
  <c r="D279" i="37"/>
  <c r="D350" i="37"/>
  <c r="D491" i="37"/>
  <c r="D618" i="37"/>
  <c r="D525" i="37"/>
  <c r="D302" i="37"/>
  <c r="D215" i="37"/>
  <c r="D561" i="37"/>
  <c r="D714" i="37"/>
  <c r="D537" i="37"/>
  <c r="D395" i="37"/>
  <c r="D116" i="37"/>
  <c r="D362" i="37"/>
  <c r="D48" i="37"/>
  <c r="D49" i="37"/>
  <c r="D195" i="37"/>
  <c r="D293" i="37"/>
  <c r="D210" i="37"/>
  <c r="D445" i="37"/>
  <c r="D376" i="37"/>
  <c r="D573" i="37"/>
  <c r="D115" i="37"/>
  <c r="D353" i="37"/>
  <c r="D709" i="37"/>
  <c r="D292" i="37"/>
  <c r="D501" i="37"/>
  <c r="D435" i="37"/>
  <c r="D133" i="37"/>
  <c r="D280" i="37"/>
  <c r="D686" i="37"/>
  <c r="D683" i="37"/>
  <c r="D605" i="37"/>
  <c r="D558" i="37"/>
  <c r="D379" i="37"/>
  <c r="D317" i="37"/>
  <c r="D727" i="37"/>
  <c r="D203" i="37"/>
  <c r="D452" i="37"/>
  <c r="D631" i="37"/>
  <c r="D466" i="37"/>
  <c r="D519" i="37"/>
  <c r="D580" i="37"/>
  <c r="D718" i="37"/>
  <c r="D482" i="37"/>
  <c r="D156" i="37"/>
  <c r="D474" i="37"/>
  <c r="D414" i="37"/>
  <c r="D404" i="37"/>
  <c r="D711" i="37"/>
  <c r="D702" i="37"/>
  <c r="D136" i="37"/>
  <c r="D378" i="37"/>
  <c r="D387" i="37"/>
  <c r="D248" i="37"/>
  <c r="D202" i="37"/>
  <c r="D169" i="37"/>
  <c r="D433" i="37"/>
  <c r="D149" i="37"/>
  <c r="D675" i="37"/>
  <c r="D524" i="37"/>
  <c r="D478" i="37"/>
  <c r="D494" i="37"/>
  <c r="D6" i="37"/>
  <c r="D666" i="37"/>
  <c r="D206" i="37"/>
  <c r="D468" i="37"/>
  <c r="D314" i="37"/>
  <c r="D665" i="37"/>
  <c r="D635" i="37"/>
  <c r="D438" i="37"/>
  <c r="D165" i="37"/>
  <c r="D673" i="37"/>
  <c r="D298" i="37"/>
  <c r="D349" i="37"/>
  <c r="D398" i="37"/>
  <c r="D462" i="37"/>
  <c r="D17" i="37"/>
  <c r="D163" i="37"/>
  <c r="D33" i="37"/>
  <c r="D393" i="37"/>
  <c r="D306" i="37"/>
  <c r="D615" i="37"/>
  <c r="D493" i="37"/>
  <c r="D412" i="37"/>
  <c r="D62" i="37"/>
  <c r="D647" i="37"/>
  <c r="D416" i="37"/>
  <c r="D264" i="37"/>
  <c r="D584" i="37"/>
  <c r="D196" i="37"/>
  <c r="D700" i="37"/>
  <c r="D446" i="37"/>
  <c r="D240" i="37"/>
  <c r="D148" i="37"/>
  <c r="D207" i="37"/>
  <c r="D251" i="37"/>
  <c r="D470" i="37"/>
  <c r="D46" i="37"/>
  <c r="D155" i="37"/>
  <c r="D661" i="37"/>
  <c r="D492" i="37"/>
  <c r="D465" i="37"/>
  <c r="D256" i="37"/>
  <c r="D587" i="37"/>
  <c r="D249" i="37"/>
  <c r="D585" i="37"/>
  <c r="D26" i="37"/>
  <c r="D590" i="37"/>
  <c r="D440" i="37"/>
  <c r="D232" i="37"/>
  <c r="D392" i="37"/>
  <c r="D176" i="37"/>
  <c r="D64" i="37"/>
  <c r="D67" i="37"/>
  <c r="D620" i="37"/>
  <c r="D242" i="37"/>
  <c r="D369" i="37"/>
  <c r="D530" i="37"/>
  <c r="D511" i="37"/>
  <c r="D245" i="37"/>
  <c r="D423" i="37"/>
  <c r="D617" i="37"/>
  <c r="D659" i="37"/>
  <c r="D77" i="37"/>
  <c r="D409" i="37"/>
  <c r="D124" i="37"/>
  <c r="D726" i="37"/>
  <c r="D222" i="37"/>
  <c r="D27" i="37"/>
  <c r="D720" i="37"/>
  <c r="D597" i="37"/>
  <c r="D467" i="37"/>
  <c r="D275" i="37"/>
  <c r="D228" i="37"/>
  <c r="D626" i="37"/>
  <c r="D257" i="37"/>
  <c r="D141" i="37"/>
  <c r="D510" i="37"/>
  <c r="D235" i="37"/>
  <c r="D190" i="37"/>
  <c r="D486" i="37"/>
  <c r="D526" i="37"/>
  <c r="D372" i="37"/>
  <c r="W6" i="40" l="1"/>
  <c r="W7" i="40"/>
  <c r="W8" i="40"/>
  <c r="W9" i="40"/>
  <c r="W10" i="40"/>
  <c r="W11" i="40"/>
  <c r="W12" i="40"/>
  <c r="W13" i="40"/>
  <c r="W14" i="40"/>
  <c r="W15" i="40"/>
  <c r="W16" i="40"/>
  <c r="W17" i="40"/>
  <c r="W18" i="40"/>
  <c r="W19" i="40"/>
  <c r="W20" i="40"/>
  <c r="W21" i="40"/>
  <c r="W22" i="40"/>
  <c r="W23" i="40"/>
  <c r="W24" i="40"/>
  <c r="W25" i="40"/>
  <c r="W26" i="40"/>
  <c r="W27" i="40"/>
  <c r="W28" i="40"/>
  <c r="W29" i="40"/>
  <c r="W30" i="40"/>
  <c r="W31" i="40"/>
  <c r="W32" i="40"/>
  <c r="W33" i="40"/>
  <c r="W34" i="40"/>
  <c r="W35" i="40"/>
  <c r="W36" i="40"/>
  <c r="W37" i="40"/>
  <c r="W38" i="40"/>
  <c r="W39" i="40"/>
  <c r="W40" i="40"/>
  <c r="W41" i="40"/>
  <c r="W42" i="40"/>
  <c r="W43" i="40"/>
  <c r="W44" i="40"/>
  <c r="W45" i="40"/>
  <c r="W46" i="40"/>
  <c r="W47" i="40"/>
  <c r="W48" i="40"/>
  <c r="W49" i="40"/>
  <c r="W50" i="40"/>
  <c r="W51" i="40"/>
  <c r="W52" i="40"/>
  <c r="W53" i="40"/>
  <c r="W54" i="40"/>
  <c r="W55" i="40"/>
  <c r="W56" i="40"/>
  <c r="W57" i="40"/>
  <c r="W58" i="40"/>
  <c r="W59" i="40"/>
  <c r="W60" i="40"/>
  <c r="W61" i="40"/>
  <c r="W62" i="40"/>
  <c r="W63" i="40"/>
  <c r="W64" i="40"/>
  <c r="W65" i="40"/>
  <c r="W66" i="40"/>
  <c r="W67" i="40"/>
  <c r="W68" i="40"/>
  <c r="W69" i="40"/>
  <c r="W70" i="40"/>
  <c r="W71" i="40"/>
  <c r="W72" i="40"/>
  <c r="W73" i="40"/>
  <c r="W74" i="40"/>
  <c r="W75" i="40"/>
  <c r="W76" i="40"/>
  <c r="W77" i="40"/>
  <c r="W78" i="40"/>
  <c r="W79" i="40"/>
  <c r="W80" i="40"/>
  <c r="W81" i="40"/>
  <c r="W82" i="40"/>
  <c r="W83" i="40"/>
  <c r="W84" i="40"/>
  <c r="W85" i="40"/>
  <c r="W86" i="40"/>
  <c r="W87" i="40"/>
  <c r="W88" i="40"/>
  <c r="W89" i="40"/>
  <c r="W90" i="40"/>
  <c r="W91" i="40"/>
  <c r="W92" i="40"/>
  <c r="W93" i="40"/>
  <c r="W94" i="40"/>
  <c r="W95" i="40"/>
  <c r="W96" i="40"/>
  <c r="W97" i="40"/>
  <c r="W98" i="40"/>
  <c r="W99" i="40"/>
  <c r="W100" i="40"/>
  <c r="W101" i="40"/>
  <c r="W102" i="40"/>
  <c r="W103" i="40"/>
  <c r="W104" i="40"/>
  <c r="W105" i="40"/>
  <c r="W106" i="40"/>
  <c r="W107" i="40"/>
  <c r="W108" i="40"/>
  <c r="W109" i="40"/>
  <c r="W110" i="40"/>
  <c r="W111" i="40"/>
  <c r="W112" i="40"/>
  <c r="W113" i="40"/>
  <c r="W114" i="40"/>
  <c r="W115" i="40"/>
  <c r="W116" i="40"/>
  <c r="W117" i="40"/>
  <c r="W118" i="40"/>
  <c r="W119" i="40"/>
  <c r="W120" i="40"/>
  <c r="W121" i="40"/>
  <c r="W122" i="40"/>
  <c r="W123" i="40"/>
  <c r="W124" i="40"/>
  <c r="W125" i="40"/>
  <c r="W126" i="40"/>
  <c r="W127" i="40"/>
  <c r="W128" i="40"/>
  <c r="W129" i="40"/>
  <c r="W130" i="40"/>
  <c r="W131" i="40"/>
  <c r="W132" i="40"/>
  <c r="W133" i="40"/>
  <c r="W134" i="40"/>
  <c r="W135" i="40"/>
  <c r="W136" i="40"/>
  <c r="W137" i="40"/>
  <c r="W138" i="40"/>
  <c r="W139" i="40"/>
  <c r="W140" i="40"/>
  <c r="W141" i="40"/>
  <c r="W142" i="40"/>
  <c r="W143" i="40"/>
  <c r="W144" i="40"/>
  <c r="W145" i="40"/>
  <c r="W146" i="40"/>
  <c r="W147" i="40"/>
  <c r="W148" i="40"/>
  <c r="W149" i="40"/>
  <c r="W150" i="40"/>
  <c r="W151" i="40"/>
  <c r="W152" i="40"/>
  <c r="W153" i="40"/>
  <c r="W154" i="40"/>
  <c r="W155" i="40"/>
  <c r="W156" i="40"/>
  <c r="W157" i="40"/>
  <c r="W158" i="40"/>
  <c r="W159" i="40"/>
  <c r="W160" i="40"/>
  <c r="W161" i="40"/>
  <c r="W162" i="40"/>
  <c r="W163" i="40"/>
  <c r="W164" i="40"/>
  <c r="W165" i="40"/>
  <c r="W166" i="40"/>
  <c r="W167" i="40"/>
  <c r="W168" i="40"/>
  <c r="W169" i="40"/>
  <c r="W170" i="40"/>
  <c r="W171" i="40"/>
  <c r="W172" i="40"/>
  <c r="W173" i="40"/>
  <c r="W174" i="40"/>
  <c r="W175" i="40"/>
  <c r="W176" i="40"/>
  <c r="W177" i="40"/>
  <c r="W178" i="40"/>
  <c r="W179" i="40"/>
  <c r="W180" i="40"/>
  <c r="W181" i="40"/>
  <c r="W182" i="40"/>
  <c r="W183" i="40"/>
  <c r="W184" i="40"/>
  <c r="W185" i="40"/>
  <c r="W186" i="40"/>
  <c r="W187" i="40"/>
  <c r="W188" i="40"/>
  <c r="W189" i="40"/>
  <c r="W190" i="40"/>
  <c r="W191" i="40"/>
  <c r="W192" i="40"/>
  <c r="W193" i="40"/>
  <c r="W194" i="40"/>
  <c r="W195" i="40"/>
  <c r="W196" i="40"/>
  <c r="W197" i="40"/>
  <c r="W198" i="40"/>
  <c r="W199" i="40"/>
  <c r="W200" i="40"/>
  <c r="W201" i="40"/>
  <c r="W202" i="40"/>
  <c r="W203" i="40"/>
  <c r="W204" i="40"/>
  <c r="W205" i="40"/>
  <c r="W206" i="40"/>
  <c r="W207" i="40"/>
  <c r="W208" i="40"/>
  <c r="W209" i="40"/>
  <c r="W210" i="40"/>
  <c r="W211" i="40"/>
  <c r="W212" i="40"/>
  <c r="W213" i="40"/>
  <c r="W214" i="40"/>
  <c r="W215" i="40"/>
  <c r="W216" i="40"/>
  <c r="W217" i="40"/>
  <c r="W218" i="40"/>
  <c r="W219" i="40"/>
  <c r="W220" i="40"/>
  <c r="W221" i="40"/>
  <c r="W222" i="40"/>
  <c r="W223" i="40"/>
  <c r="W224" i="40"/>
  <c r="W225" i="40"/>
  <c r="W226" i="40"/>
  <c r="W227" i="40"/>
  <c r="W228" i="40"/>
  <c r="W229" i="40"/>
  <c r="W230" i="40"/>
  <c r="W231" i="40"/>
  <c r="W232" i="40"/>
  <c r="W233" i="40"/>
  <c r="W234" i="40"/>
  <c r="W235" i="40"/>
  <c r="W236" i="40"/>
  <c r="W237" i="40"/>
  <c r="W238" i="40"/>
  <c r="W239" i="40"/>
  <c r="W240" i="40"/>
  <c r="W241" i="40"/>
  <c r="W242" i="40"/>
  <c r="W243" i="40"/>
  <c r="W244" i="40"/>
  <c r="W245" i="40"/>
  <c r="W246" i="40"/>
  <c r="W247" i="40"/>
  <c r="W248" i="40"/>
  <c r="W249" i="40"/>
  <c r="W250" i="40"/>
  <c r="W251" i="40"/>
  <c r="W252" i="40"/>
  <c r="W253" i="40"/>
  <c r="W254" i="40"/>
  <c r="W255" i="40"/>
  <c r="W256" i="40"/>
  <c r="W257" i="40"/>
  <c r="W258" i="40"/>
  <c r="W259" i="40"/>
  <c r="W260" i="40"/>
  <c r="W261" i="40"/>
  <c r="W262" i="40"/>
  <c r="W263" i="40"/>
  <c r="W264" i="40"/>
  <c r="W265" i="40"/>
  <c r="W266" i="40"/>
  <c r="W267" i="40"/>
  <c r="W268" i="40"/>
  <c r="W269" i="40"/>
  <c r="W270" i="40"/>
  <c r="W271" i="40"/>
  <c r="W272" i="40"/>
  <c r="W273" i="40"/>
  <c r="W274" i="40"/>
  <c r="W275" i="40"/>
  <c r="W276" i="40"/>
  <c r="W277" i="40"/>
  <c r="W278" i="40"/>
  <c r="W279" i="40"/>
  <c r="W280" i="40"/>
  <c r="W281" i="40"/>
  <c r="W282" i="40"/>
  <c r="W283" i="40"/>
  <c r="W284" i="40"/>
  <c r="W285" i="40"/>
  <c r="W286" i="40"/>
  <c r="W287" i="40"/>
  <c r="W288" i="40"/>
  <c r="W289" i="40"/>
  <c r="W290" i="40"/>
  <c r="W291" i="40"/>
  <c r="W292" i="40"/>
  <c r="W293" i="40"/>
  <c r="W294" i="40"/>
  <c r="W295" i="40"/>
  <c r="W296" i="40"/>
  <c r="W297" i="40"/>
  <c r="W298" i="40"/>
  <c r="W299" i="40"/>
  <c r="W300" i="40"/>
  <c r="W301" i="40"/>
  <c r="W302" i="40"/>
  <c r="W303" i="40"/>
  <c r="W304" i="40"/>
  <c r="W305" i="40"/>
  <c r="W306" i="40"/>
  <c r="W307" i="40"/>
  <c r="W308" i="40"/>
  <c r="W309" i="40"/>
  <c r="W310" i="40"/>
  <c r="W311" i="40"/>
  <c r="W312" i="40"/>
  <c r="W313" i="40"/>
  <c r="W314" i="40"/>
  <c r="W315" i="40"/>
  <c r="W316" i="40"/>
  <c r="W317" i="40"/>
  <c r="W318" i="40"/>
  <c r="W319" i="40"/>
  <c r="W320" i="40"/>
  <c r="W321" i="40"/>
  <c r="W322" i="40"/>
  <c r="W323" i="40"/>
  <c r="W324" i="40"/>
  <c r="W325" i="40"/>
  <c r="W326" i="40"/>
  <c r="W327" i="40"/>
  <c r="W328" i="40"/>
  <c r="W329" i="40"/>
  <c r="W330" i="40"/>
  <c r="W331" i="40"/>
  <c r="W332" i="40"/>
  <c r="W333" i="40"/>
  <c r="W334" i="40"/>
  <c r="W335" i="40"/>
  <c r="W336" i="40"/>
  <c r="W337" i="40"/>
  <c r="W338" i="40"/>
  <c r="W339" i="40"/>
  <c r="W340" i="40"/>
  <c r="W341" i="40"/>
  <c r="W342" i="40"/>
  <c r="W343" i="40"/>
  <c r="W344" i="40"/>
  <c r="W345" i="40"/>
  <c r="W346" i="40"/>
  <c r="W347" i="40"/>
  <c r="W348" i="40"/>
  <c r="W349" i="40"/>
  <c r="W350" i="40"/>
  <c r="W351" i="40"/>
  <c r="W352" i="40"/>
  <c r="W353" i="40"/>
  <c r="W354" i="40"/>
  <c r="W355" i="40"/>
  <c r="W356" i="40"/>
  <c r="W357" i="40"/>
  <c r="W358" i="40"/>
  <c r="W359" i="40"/>
  <c r="W360" i="40"/>
  <c r="W361" i="40"/>
  <c r="W362" i="40"/>
  <c r="W363" i="40"/>
  <c r="W364" i="40"/>
  <c r="W365" i="40"/>
  <c r="W366" i="40"/>
  <c r="W367" i="40"/>
  <c r="W368" i="40"/>
  <c r="W369" i="40"/>
  <c r="W370" i="40"/>
  <c r="W371" i="40"/>
  <c r="W372" i="40"/>
  <c r="W373" i="40"/>
  <c r="W374" i="40"/>
  <c r="W375" i="40"/>
  <c r="W376" i="40"/>
  <c r="W377" i="40"/>
  <c r="W378" i="40"/>
  <c r="W379" i="40"/>
  <c r="W380" i="40"/>
  <c r="W381" i="40"/>
  <c r="W382" i="40"/>
  <c r="W383" i="40"/>
  <c r="W384" i="40"/>
  <c r="W385" i="40"/>
  <c r="W386" i="40"/>
  <c r="W387" i="40"/>
  <c r="W388" i="40"/>
  <c r="W389" i="40"/>
  <c r="W390" i="40"/>
  <c r="W391" i="40"/>
  <c r="W392" i="40"/>
  <c r="W393" i="40"/>
  <c r="W394" i="40"/>
  <c r="W395" i="40"/>
  <c r="W396" i="40"/>
  <c r="W397" i="40"/>
  <c r="W398" i="40"/>
  <c r="W399" i="40"/>
  <c r="W400" i="40"/>
  <c r="W401" i="40"/>
  <c r="W402" i="40"/>
  <c r="W403" i="40"/>
  <c r="W404" i="40"/>
  <c r="W405" i="40"/>
  <c r="W406" i="40"/>
  <c r="W407" i="40"/>
  <c r="W408" i="40"/>
  <c r="W409" i="40"/>
  <c r="W410" i="40"/>
  <c r="W411" i="40"/>
  <c r="W412" i="40"/>
  <c r="W413" i="40"/>
  <c r="W414" i="40"/>
  <c r="W415" i="40"/>
  <c r="W416" i="40"/>
  <c r="W417" i="40"/>
  <c r="W418" i="40"/>
  <c r="W419" i="40"/>
  <c r="W420" i="40"/>
  <c r="W421" i="40"/>
  <c r="W422" i="40"/>
  <c r="W423" i="40"/>
  <c r="W424" i="40"/>
  <c r="W425" i="40"/>
  <c r="W426" i="40"/>
  <c r="W427" i="40"/>
  <c r="W428" i="40"/>
  <c r="W429" i="40"/>
  <c r="W430" i="40"/>
  <c r="W431" i="40"/>
  <c r="W432" i="40"/>
  <c r="W433" i="40"/>
  <c r="W434" i="40"/>
  <c r="W435" i="40"/>
  <c r="W436" i="40"/>
  <c r="W437" i="40"/>
  <c r="W438" i="40"/>
  <c r="W439" i="40"/>
  <c r="W440" i="40"/>
  <c r="W441" i="40"/>
  <c r="W442" i="40"/>
  <c r="W443" i="40"/>
  <c r="W444" i="40"/>
  <c r="W445" i="40"/>
  <c r="W446" i="40"/>
  <c r="W447" i="40"/>
  <c r="W448" i="40"/>
  <c r="W449" i="40"/>
  <c r="W450" i="40"/>
  <c r="W451" i="40"/>
  <c r="W452" i="40"/>
  <c r="W453" i="40"/>
  <c r="W454" i="40"/>
  <c r="W455" i="40"/>
  <c r="W456" i="40"/>
  <c r="W457" i="40"/>
  <c r="W458" i="40"/>
  <c r="W459" i="40"/>
  <c r="W460" i="40"/>
  <c r="W461" i="40"/>
  <c r="W462" i="40"/>
  <c r="W463" i="40"/>
  <c r="W464" i="40"/>
  <c r="W465" i="40"/>
  <c r="W466" i="40"/>
  <c r="W467" i="40"/>
  <c r="W468" i="40"/>
  <c r="W469" i="40"/>
  <c r="W470" i="40"/>
  <c r="W471" i="40"/>
  <c r="W472" i="40"/>
  <c r="W473" i="40"/>
  <c r="W474" i="40"/>
  <c r="W475" i="40"/>
  <c r="W476" i="40"/>
  <c r="W477" i="40"/>
  <c r="W478" i="40"/>
  <c r="W479" i="40"/>
  <c r="W480" i="40"/>
  <c r="W481" i="40"/>
  <c r="W482" i="40"/>
  <c r="W483" i="40"/>
  <c r="W484" i="40"/>
  <c r="W485" i="40"/>
  <c r="W486" i="40"/>
  <c r="W487" i="40"/>
  <c r="W488" i="40"/>
  <c r="W489" i="40"/>
  <c r="W490" i="40"/>
  <c r="W491" i="40"/>
  <c r="W492" i="40"/>
  <c r="W493" i="40"/>
  <c r="W494" i="40"/>
  <c r="W495" i="40"/>
  <c r="W496" i="40"/>
  <c r="W497" i="40"/>
  <c r="W498" i="40"/>
  <c r="W499" i="40"/>
  <c r="W500" i="40"/>
  <c r="W501" i="40"/>
  <c r="W502" i="40"/>
  <c r="W503" i="40"/>
  <c r="W504" i="40"/>
  <c r="W505" i="40"/>
  <c r="W506" i="40"/>
  <c r="W507" i="40"/>
  <c r="W508" i="40"/>
  <c r="W509" i="40"/>
  <c r="W510" i="40"/>
  <c r="W511" i="40"/>
  <c r="W512" i="40"/>
  <c r="W513" i="40"/>
  <c r="W514" i="40"/>
  <c r="W515" i="40"/>
  <c r="W516" i="40"/>
  <c r="W517" i="40"/>
  <c r="W518" i="40"/>
  <c r="W519" i="40"/>
  <c r="W520" i="40"/>
  <c r="W521" i="40"/>
  <c r="W522" i="40"/>
  <c r="W523" i="40"/>
  <c r="W524" i="40"/>
  <c r="W525" i="40"/>
  <c r="W526" i="40"/>
  <c r="W527" i="40"/>
  <c r="W528" i="40"/>
  <c r="W529" i="40"/>
  <c r="W530" i="40"/>
  <c r="W531" i="40"/>
  <c r="W532" i="40"/>
  <c r="W533" i="40"/>
  <c r="W534" i="40"/>
  <c r="W535" i="40"/>
  <c r="W536" i="40"/>
  <c r="W537" i="40"/>
  <c r="W538" i="40"/>
  <c r="W539" i="40"/>
  <c r="W540" i="40"/>
  <c r="W541" i="40"/>
  <c r="W542" i="40"/>
  <c r="W543" i="40"/>
  <c r="W544" i="40"/>
  <c r="W545" i="40"/>
  <c r="W546" i="40"/>
  <c r="W547" i="40"/>
  <c r="W548" i="40"/>
  <c r="W549" i="40"/>
  <c r="W550" i="40"/>
  <c r="W551" i="40"/>
  <c r="W552" i="40"/>
  <c r="W553" i="40"/>
  <c r="W554" i="40"/>
  <c r="W555" i="40"/>
  <c r="W556" i="40"/>
  <c r="W557" i="40"/>
  <c r="W558" i="40"/>
  <c r="W559" i="40"/>
  <c r="W560" i="40"/>
  <c r="W561" i="40"/>
  <c r="W562" i="40"/>
  <c r="W563" i="40"/>
  <c r="W564" i="40"/>
  <c r="W565" i="40"/>
  <c r="W566" i="40"/>
  <c r="W567" i="40"/>
  <c r="W568" i="40"/>
  <c r="W569" i="40"/>
  <c r="W570" i="40"/>
  <c r="W571" i="40"/>
  <c r="W572" i="40"/>
  <c r="W573" i="40"/>
  <c r="W574" i="40"/>
  <c r="W575" i="40"/>
  <c r="W576" i="40"/>
  <c r="W577" i="40"/>
  <c r="W578" i="40"/>
  <c r="W579" i="40"/>
  <c r="W580" i="40"/>
  <c r="W581" i="40"/>
  <c r="W582" i="40"/>
  <c r="W583" i="40"/>
  <c r="W584" i="40"/>
  <c r="W585" i="40"/>
  <c r="W586" i="40"/>
  <c r="W587" i="40"/>
  <c r="W588" i="40"/>
  <c r="W589" i="40"/>
  <c r="W590" i="40"/>
  <c r="W591" i="40"/>
  <c r="W592" i="40"/>
  <c r="W593" i="40"/>
  <c r="W594" i="40"/>
  <c r="W595" i="40"/>
  <c r="W596" i="40"/>
  <c r="W597" i="40"/>
  <c r="W598" i="40"/>
  <c r="W599" i="40"/>
  <c r="W600" i="40"/>
  <c r="W601" i="40"/>
  <c r="W602" i="40"/>
  <c r="W603" i="40"/>
  <c r="W604" i="40"/>
  <c r="W605" i="40"/>
  <c r="W606" i="40"/>
  <c r="W607" i="40"/>
  <c r="W608" i="40"/>
  <c r="W609" i="40"/>
  <c r="W610" i="40"/>
  <c r="W611" i="40"/>
  <c r="W612" i="40"/>
  <c r="W613" i="40"/>
  <c r="W614" i="40"/>
  <c r="W615" i="40"/>
  <c r="W616" i="40"/>
  <c r="W617" i="40"/>
  <c r="W618" i="40"/>
  <c r="W619" i="40"/>
  <c r="W620" i="40"/>
  <c r="W621" i="40"/>
  <c r="W622" i="40"/>
  <c r="W623" i="40"/>
  <c r="W624" i="40"/>
  <c r="W625" i="40"/>
  <c r="W626" i="40"/>
  <c r="W627" i="40"/>
  <c r="W628" i="40"/>
  <c r="W629" i="40"/>
  <c r="W630" i="40"/>
  <c r="W631" i="40"/>
  <c r="W632" i="40"/>
  <c r="W633" i="40"/>
  <c r="W634" i="40"/>
  <c r="W635" i="40"/>
  <c r="W636" i="40"/>
  <c r="W637" i="40"/>
  <c r="W638" i="40"/>
  <c r="W639" i="40"/>
  <c r="W640" i="40"/>
  <c r="W641" i="40"/>
  <c r="W642" i="40"/>
  <c r="W643" i="40"/>
  <c r="W644" i="40"/>
  <c r="W645" i="40"/>
  <c r="W646" i="40"/>
  <c r="W647" i="40"/>
  <c r="W648" i="40"/>
  <c r="W649" i="40"/>
  <c r="W650" i="40"/>
  <c r="W651" i="40"/>
  <c r="W652" i="40"/>
  <c r="W653" i="40"/>
  <c r="W654" i="40"/>
  <c r="W655" i="40"/>
  <c r="W656" i="40"/>
  <c r="W657" i="40"/>
  <c r="W658" i="40"/>
  <c r="W659" i="40"/>
  <c r="W660" i="40"/>
  <c r="W661" i="40"/>
  <c r="W662" i="40"/>
  <c r="W663" i="40"/>
  <c r="W664" i="40"/>
  <c r="W665" i="40"/>
  <c r="W666" i="40"/>
  <c r="W667" i="40"/>
  <c r="W668" i="40"/>
  <c r="W669" i="40"/>
  <c r="W670" i="40"/>
  <c r="W671" i="40"/>
  <c r="W672" i="40"/>
  <c r="W673" i="40"/>
  <c r="W674" i="40"/>
  <c r="W675" i="40"/>
  <c r="W676" i="40"/>
  <c r="W677" i="40"/>
  <c r="W678" i="40"/>
  <c r="W679" i="40"/>
  <c r="W680" i="40"/>
  <c r="W681" i="40"/>
  <c r="W682" i="40"/>
  <c r="W683" i="40"/>
  <c r="W684" i="40"/>
  <c r="W685" i="40"/>
  <c r="W686" i="40"/>
  <c r="W687" i="40"/>
  <c r="W688" i="40"/>
  <c r="W689" i="40"/>
  <c r="W690" i="40"/>
  <c r="W691" i="40"/>
  <c r="W692" i="40"/>
  <c r="W693" i="40"/>
  <c r="W694" i="40"/>
  <c r="W695" i="40"/>
  <c r="W696" i="40"/>
  <c r="W697" i="40"/>
  <c r="W698" i="40"/>
  <c r="W699" i="40"/>
  <c r="W700" i="40"/>
  <c r="W701" i="40"/>
  <c r="W702" i="40"/>
  <c r="W703" i="40"/>
  <c r="W704" i="40"/>
  <c r="W705" i="40"/>
  <c r="W706" i="40"/>
  <c r="W707" i="40"/>
  <c r="W708" i="40"/>
  <c r="W709" i="40"/>
  <c r="W710" i="40"/>
  <c r="W711" i="40"/>
  <c r="W712" i="40"/>
  <c r="W713" i="40"/>
  <c r="W714" i="40"/>
  <c r="W715" i="40"/>
  <c r="W716" i="40"/>
  <c r="W717" i="40"/>
  <c r="W718" i="40"/>
  <c r="W719" i="40"/>
  <c r="W720" i="40"/>
  <c r="W721" i="40"/>
  <c r="W722" i="40"/>
  <c r="W723" i="40"/>
  <c r="W724" i="40"/>
  <c r="W725" i="40"/>
  <c r="W726" i="40"/>
  <c r="W727" i="40"/>
  <c r="W728" i="40"/>
  <c r="W729" i="40"/>
  <c r="W730" i="40"/>
  <c r="W731" i="40"/>
  <c r="W732" i="40"/>
  <c r="W733" i="40"/>
  <c r="W734" i="40"/>
  <c r="W5" i="40"/>
  <c r="L1024" i="14" l="1"/>
  <c r="L1025" i="14"/>
  <c r="L1026" i="14"/>
  <c r="L1027" i="14"/>
  <c r="L1028" i="14"/>
  <c r="L1029" i="14"/>
  <c r="L1030" i="14"/>
  <c r="L1031" i="14"/>
  <c r="L1032" i="14"/>
  <c r="L1033" i="14"/>
  <c r="L1034" i="14"/>
  <c r="L1035" i="14"/>
  <c r="L1036" i="14"/>
  <c r="L1037" i="14"/>
  <c r="L1038" i="14"/>
  <c r="L1039" i="14"/>
  <c r="L1040" i="14"/>
  <c r="L1041" i="14"/>
  <c r="L1042" i="14"/>
  <c r="L1043" i="14"/>
  <c r="L1044" i="14"/>
  <c r="L1045" i="14"/>
  <c r="L1046" i="14"/>
  <c r="L1047" i="14"/>
  <c r="L1048" i="14"/>
  <c r="L1049" i="14"/>
  <c r="L1050" i="14"/>
  <c r="L1051" i="14"/>
  <c r="L1052" i="14"/>
  <c r="L1053" i="14"/>
  <c r="L1054" i="14"/>
  <c r="L1055" i="14"/>
  <c r="L1056" i="14"/>
  <c r="L1057" i="14"/>
  <c r="L1058" i="14"/>
  <c r="L1023" i="14"/>
  <c r="B1023" i="14"/>
  <c r="B1024" i="14"/>
  <c r="B1025" i="14"/>
  <c r="B1026" i="14"/>
  <c r="B1027" i="14"/>
  <c r="B1028" i="14"/>
  <c r="B1029" i="14"/>
  <c r="B1030" i="14"/>
  <c r="B1031" i="14"/>
  <c r="B1032" i="14"/>
  <c r="B1033" i="14"/>
  <c r="B1034" i="14"/>
  <c r="B1035" i="14"/>
  <c r="B1036" i="14"/>
  <c r="B1037" i="14"/>
  <c r="B1038" i="14"/>
  <c r="B1039" i="14"/>
  <c r="B1040" i="14"/>
  <c r="B1041" i="14"/>
  <c r="B1042" i="14"/>
  <c r="B1043" i="14"/>
  <c r="B1044" i="14"/>
  <c r="B1045" i="14"/>
  <c r="B1046" i="14"/>
  <c r="B1047" i="14"/>
  <c r="B1048" i="14"/>
  <c r="B1049" i="14"/>
  <c r="B1050" i="14"/>
  <c r="B1051" i="14"/>
  <c r="B1052" i="14"/>
  <c r="B1053" i="14"/>
  <c r="B1054" i="14"/>
  <c r="B1055" i="14"/>
  <c r="B1056" i="14"/>
  <c r="B1057" i="14"/>
  <c r="B1058" i="14"/>
  <c r="A1038" i="14"/>
  <c r="A1039" i="14"/>
  <c r="A1040" i="14"/>
  <c r="A1041" i="14"/>
  <c r="A1042" i="14"/>
  <c r="A1043" i="14"/>
  <c r="A1044" i="14"/>
  <c r="A1045" i="14"/>
  <c r="A1046" i="14"/>
  <c r="A1047" i="14"/>
  <c r="A1048" i="14"/>
  <c r="A1049" i="14"/>
  <c r="A1050" i="14"/>
  <c r="A1051" i="14"/>
  <c r="A1052" i="14"/>
  <c r="A1053" i="14"/>
  <c r="A1054" i="14"/>
  <c r="A1055" i="14"/>
  <c r="A1056" i="14"/>
  <c r="A1057" i="14"/>
  <c r="A1058" i="14"/>
  <c r="L1019" i="14"/>
  <c r="L1020" i="14"/>
  <c r="L1021" i="14"/>
  <c r="L1022" i="14"/>
  <c r="L1018" i="14"/>
  <c r="B1022" i="14"/>
  <c r="B1020" i="14"/>
  <c r="B1021" i="14"/>
  <c r="B1019" i="14"/>
  <c r="B1018" i="14"/>
  <c r="A1018" i="14"/>
  <c r="C1018" i="14" s="1"/>
  <c r="A1019" i="14"/>
  <c r="A1020" i="14"/>
  <c r="C1020" i="14" s="1"/>
  <c r="A1021" i="14"/>
  <c r="A1022" i="14"/>
  <c r="A1023" i="14"/>
  <c r="A1024" i="14"/>
  <c r="C1024" i="14" s="1"/>
  <c r="A1025" i="14"/>
  <c r="A1026" i="14"/>
  <c r="C1026" i="14" s="1"/>
  <c r="A1027" i="14"/>
  <c r="A1028" i="14"/>
  <c r="C1028" i="14" s="1"/>
  <c r="A1029" i="14"/>
  <c r="A1030" i="14"/>
  <c r="C1030" i="14" s="1"/>
  <c r="A1031" i="14"/>
  <c r="A1032" i="14"/>
  <c r="C1032" i="14" s="1"/>
  <c r="A1033" i="14"/>
  <c r="A1034" i="14"/>
  <c r="C1034" i="14" s="1"/>
  <c r="A1035" i="14"/>
  <c r="A1036" i="14"/>
  <c r="C1036" i="14" s="1"/>
  <c r="A1037" i="14"/>
  <c r="L957" i="14"/>
  <c r="L958" i="14"/>
  <c r="L959" i="14"/>
  <c r="L960" i="14"/>
  <c r="L961" i="14"/>
  <c r="L962" i="14"/>
  <c r="L963" i="14"/>
  <c r="L964" i="14"/>
  <c r="L965" i="14"/>
  <c r="L966" i="14"/>
  <c r="L967" i="14"/>
  <c r="L968" i="14"/>
  <c r="L969" i="14"/>
  <c r="L970" i="14"/>
  <c r="L971" i="14"/>
  <c r="L972" i="14"/>
  <c r="L973" i="14"/>
  <c r="L974" i="14"/>
  <c r="L975" i="14"/>
  <c r="L976" i="14"/>
  <c r="L977" i="14"/>
  <c r="L978" i="14"/>
  <c r="L979" i="14"/>
  <c r="L980" i="14"/>
  <c r="L981" i="14"/>
  <c r="L982" i="14"/>
  <c r="L983" i="14"/>
  <c r="L984" i="14"/>
  <c r="L985" i="14"/>
  <c r="L986" i="14"/>
  <c r="L987" i="14"/>
  <c r="L988" i="14"/>
  <c r="L989" i="14"/>
  <c r="L990" i="14"/>
  <c r="L991" i="14"/>
  <c r="L992" i="14"/>
  <c r="L993" i="14"/>
  <c r="L994" i="14"/>
  <c r="L995" i="14"/>
  <c r="L996" i="14"/>
  <c r="L997" i="14"/>
  <c r="L998" i="14"/>
  <c r="L999" i="14"/>
  <c r="L1000" i="14"/>
  <c r="L1001" i="14"/>
  <c r="L1002" i="14"/>
  <c r="L1003" i="14"/>
  <c r="L1004" i="14"/>
  <c r="L1005" i="14"/>
  <c r="L1006" i="14"/>
  <c r="L1007" i="14"/>
  <c r="L1008" i="14"/>
  <c r="L1009" i="14"/>
  <c r="L1010" i="14"/>
  <c r="L1011" i="14"/>
  <c r="L1012" i="14"/>
  <c r="L1013" i="14"/>
  <c r="L1014" i="14"/>
  <c r="L1015" i="14"/>
  <c r="L1016" i="14"/>
  <c r="L1017" i="14"/>
  <c r="L956" i="14"/>
  <c r="B970" i="14"/>
  <c r="B971" i="14"/>
  <c r="B972" i="14"/>
  <c r="B973" i="14"/>
  <c r="B974" i="14"/>
  <c r="B975" i="14"/>
  <c r="B976" i="14"/>
  <c r="B977" i="14"/>
  <c r="B978" i="14"/>
  <c r="B979" i="14"/>
  <c r="B980" i="14"/>
  <c r="B981" i="14"/>
  <c r="B982" i="14"/>
  <c r="B983" i="14"/>
  <c r="B984" i="14"/>
  <c r="B985" i="14"/>
  <c r="B986" i="14"/>
  <c r="B987" i="14"/>
  <c r="B988" i="14"/>
  <c r="B989" i="14"/>
  <c r="B990" i="14"/>
  <c r="B991" i="14"/>
  <c r="B992" i="14"/>
  <c r="B993" i="14"/>
  <c r="B994" i="14"/>
  <c r="B995" i="14"/>
  <c r="B996" i="14"/>
  <c r="B997" i="14"/>
  <c r="B998" i="14"/>
  <c r="B999" i="14"/>
  <c r="B1000" i="14"/>
  <c r="B1001" i="14"/>
  <c r="B1002" i="14"/>
  <c r="B1003" i="14"/>
  <c r="B1004" i="14"/>
  <c r="B1005" i="14"/>
  <c r="B1006" i="14"/>
  <c r="B1007" i="14"/>
  <c r="B1008" i="14"/>
  <c r="B1009" i="14"/>
  <c r="B1010" i="14"/>
  <c r="B1011" i="14"/>
  <c r="B1012" i="14"/>
  <c r="B1013" i="14"/>
  <c r="B1014" i="14"/>
  <c r="B1015" i="14"/>
  <c r="B1016" i="14"/>
  <c r="B1017" i="14"/>
  <c r="A970" i="14"/>
  <c r="C970" i="14" s="1"/>
  <c r="A971" i="14"/>
  <c r="C971" i="14" s="1"/>
  <c r="A972" i="14"/>
  <c r="C972" i="14" s="1"/>
  <c r="F972" i="14" s="1"/>
  <c r="A973" i="14"/>
  <c r="C973" i="14" s="1"/>
  <c r="A974" i="14"/>
  <c r="C974" i="14" s="1"/>
  <c r="A975" i="14"/>
  <c r="C975" i="14" s="1"/>
  <c r="A976" i="14"/>
  <c r="C976" i="14" s="1"/>
  <c r="F976" i="14" s="1"/>
  <c r="A977" i="14"/>
  <c r="C977" i="14" s="1"/>
  <c r="A978" i="14"/>
  <c r="C978" i="14" s="1"/>
  <c r="A979" i="14"/>
  <c r="C979" i="14" s="1"/>
  <c r="A980" i="14"/>
  <c r="C980" i="14" s="1"/>
  <c r="F980" i="14" s="1"/>
  <c r="A981" i="14"/>
  <c r="C981" i="14" s="1"/>
  <c r="A982" i="14"/>
  <c r="C982" i="14" s="1"/>
  <c r="A983" i="14"/>
  <c r="C983" i="14" s="1"/>
  <c r="A984" i="14"/>
  <c r="C984" i="14" s="1"/>
  <c r="F984" i="14" s="1"/>
  <c r="A985" i="14"/>
  <c r="C985" i="14" s="1"/>
  <c r="A986" i="14"/>
  <c r="C986" i="14" s="1"/>
  <c r="A987" i="14"/>
  <c r="C987" i="14" s="1"/>
  <c r="A988" i="14"/>
  <c r="C988" i="14" s="1"/>
  <c r="F988" i="14" s="1"/>
  <c r="A989" i="14"/>
  <c r="C989" i="14" s="1"/>
  <c r="A990" i="14"/>
  <c r="C990" i="14" s="1"/>
  <c r="A991" i="14"/>
  <c r="C991" i="14" s="1"/>
  <c r="A992" i="14"/>
  <c r="C992" i="14" s="1"/>
  <c r="F992" i="14" s="1"/>
  <c r="A993" i="14"/>
  <c r="C993" i="14" s="1"/>
  <c r="A994" i="14"/>
  <c r="C994" i="14" s="1"/>
  <c r="A995" i="14"/>
  <c r="C995" i="14" s="1"/>
  <c r="A996" i="14"/>
  <c r="C996" i="14" s="1"/>
  <c r="F996" i="14" s="1"/>
  <c r="A997" i="14"/>
  <c r="C997" i="14" s="1"/>
  <c r="A998" i="14"/>
  <c r="C998" i="14" s="1"/>
  <c r="A999" i="14"/>
  <c r="C999" i="14" s="1"/>
  <c r="A1000" i="14"/>
  <c r="C1000" i="14" s="1"/>
  <c r="F1000" i="14" s="1"/>
  <c r="A1001" i="14"/>
  <c r="C1001" i="14" s="1"/>
  <c r="A1002" i="14"/>
  <c r="C1002" i="14" s="1"/>
  <c r="A1003" i="14"/>
  <c r="C1003" i="14" s="1"/>
  <c r="A1004" i="14"/>
  <c r="C1004" i="14" s="1"/>
  <c r="F1004" i="14" s="1"/>
  <c r="A1005" i="14"/>
  <c r="C1005" i="14" s="1"/>
  <c r="A1006" i="14"/>
  <c r="C1006" i="14" s="1"/>
  <c r="A1007" i="14"/>
  <c r="C1007" i="14" s="1"/>
  <c r="A1008" i="14"/>
  <c r="C1008" i="14" s="1"/>
  <c r="F1008" i="14" s="1"/>
  <c r="A1009" i="14"/>
  <c r="C1009" i="14" s="1"/>
  <c r="A1010" i="14"/>
  <c r="C1010" i="14" s="1"/>
  <c r="A1011" i="14"/>
  <c r="C1011" i="14" s="1"/>
  <c r="A1012" i="14"/>
  <c r="C1012" i="14" s="1"/>
  <c r="F1012" i="14" s="1"/>
  <c r="A1013" i="14"/>
  <c r="C1013" i="14" s="1"/>
  <c r="A1014" i="14"/>
  <c r="C1014" i="14" s="1"/>
  <c r="A1015" i="14"/>
  <c r="C1015" i="14" s="1"/>
  <c r="A1016" i="14"/>
  <c r="C1016" i="14" s="1"/>
  <c r="F1016" i="14" s="1"/>
  <c r="A1017" i="14"/>
  <c r="C1017" i="14" s="1"/>
  <c r="B956" i="14"/>
  <c r="B957" i="14"/>
  <c r="B958" i="14"/>
  <c r="B959" i="14"/>
  <c r="B960" i="14"/>
  <c r="B961" i="14"/>
  <c r="B962" i="14"/>
  <c r="B963" i="14"/>
  <c r="B964" i="14"/>
  <c r="B965" i="14"/>
  <c r="B966" i="14"/>
  <c r="B967" i="14"/>
  <c r="B968" i="14"/>
  <c r="B969" i="14"/>
  <c r="A956" i="14"/>
  <c r="C956" i="14" s="1"/>
  <c r="F956" i="14" s="1"/>
  <c r="A957" i="14"/>
  <c r="C957" i="14" s="1"/>
  <c r="A958" i="14"/>
  <c r="C958" i="14" s="1"/>
  <c r="D958" i="14" s="1"/>
  <c r="A959" i="14"/>
  <c r="C959" i="14" s="1"/>
  <c r="A960" i="14"/>
  <c r="C960" i="14" s="1"/>
  <c r="F960" i="14" s="1"/>
  <c r="A961" i="14"/>
  <c r="C961" i="14" s="1"/>
  <c r="A962" i="14"/>
  <c r="C962" i="14" s="1"/>
  <c r="A963" i="14"/>
  <c r="C963" i="14" s="1"/>
  <c r="A964" i="14"/>
  <c r="C964" i="14" s="1"/>
  <c r="F964" i="14" s="1"/>
  <c r="A965" i="14"/>
  <c r="C965" i="14" s="1"/>
  <c r="A966" i="14"/>
  <c r="C966" i="14" s="1"/>
  <c r="D966" i="14" s="1"/>
  <c r="A967" i="14"/>
  <c r="C967" i="14" s="1"/>
  <c r="A968" i="14"/>
  <c r="C968" i="14" s="1"/>
  <c r="F968" i="14" s="1"/>
  <c r="A969" i="14"/>
  <c r="C969" i="14" s="1"/>
  <c r="L927" i="14"/>
  <c r="L928" i="14"/>
  <c r="L929" i="14"/>
  <c r="L930" i="14"/>
  <c r="L931" i="14"/>
  <c r="L932" i="14"/>
  <c r="L933" i="14"/>
  <c r="L934" i="14"/>
  <c r="L935" i="14"/>
  <c r="L936" i="14"/>
  <c r="L937" i="14"/>
  <c r="L938" i="14"/>
  <c r="L939" i="14"/>
  <c r="L940" i="14"/>
  <c r="L941" i="14"/>
  <c r="L942" i="14"/>
  <c r="L943" i="14"/>
  <c r="L944" i="14"/>
  <c r="L945" i="14"/>
  <c r="L946" i="14"/>
  <c r="L947" i="14"/>
  <c r="L948" i="14"/>
  <c r="L949" i="14"/>
  <c r="L950" i="14"/>
  <c r="L951" i="14"/>
  <c r="L952" i="14"/>
  <c r="L953" i="14"/>
  <c r="L954" i="14"/>
  <c r="L955" i="14"/>
  <c r="L926" i="14"/>
  <c r="B942" i="14"/>
  <c r="B943" i="14"/>
  <c r="B944" i="14"/>
  <c r="B945" i="14"/>
  <c r="B946" i="14"/>
  <c r="B947" i="14"/>
  <c r="B948" i="14"/>
  <c r="B949" i="14"/>
  <c r="B950" i="14"/>
  <c r="B951" i="14"/>
  <c r="B952" i="14"/>
  <c r="B953" i="14"/>
  <c r="B954" i="14"/>
  <c r="B955" i="14"/>
  <c r="A941" i="14"/>
  <c r="A942" i="14"/>
  <c r="A943" i="14"/>
  <c r="A944" i="14"/>
  <c r="A945" i="14"/>
  <c r="A946" i="14"/>
  <c r="A947" i="14"/>
  <c r="A948" i="14"/>
  <c r="A949" i="14"/>
  <c r="A950" i="14"/>
  <c r="A951" i="14"/>
  <c r="A952" i="14"/>
  <c r="A953" i="14"/>
  <c r="A954" i="14"/>
  <c r="A955" i="14"/>
  <c r="B928" i="14"/>
  <c r="B929" i="14"/>
  <c r="B930" i="14"/>
  <c r="B931" i="14"/>
  <c r="B932" i="14"/>
  <c r="B933" i="14"/>
  <c r="B934" i="14"/>
  <c r="B935" i="14"/>
  <c r="B936" i="14"/>
  <c r="B937" i="14"/>
  <c r="B938" i="14"/>
  <c r="B939" i="14"/>
  <c r="B940" i="14"/>
  <c r="B941" i="14"/>
  <c r="B927" i="14"/>
  <c r="B926" i="14"/>
  <c r="A926" i="14"/>
  <c r="C926" i="14" s="1"/>
  <c r="F926" i="14" s="1"/>
  <c r="A927" i="14"/>
  <c r="A928" i="14"/>
  <c r="C928" i="14" s="1"/>
  <c r="F928" i="14" s="1"/>
  <c r="A929" i="14"/>
  <c r="C929" i="14" s="1"/>
  <c r="D929" i="14" s="1"/>
  <c r="A930" i="14"/>
  <c r="C930" i="14" s="1"/>
  <c r="F930" i="14" s="1"/>
  <c r="A931" i="14"/>
  <c r="C931" i="14" s="1"/>
  <c r="A932" i="14"/>
  <c r="C932" i="14" s="1"/>
  <c r="F932" i="14" s="1"/>
  <c r="A933" i="14"/>
  <c r="C933" i="14" s="1"/>
  <c r="D933" i="14" s="1"/>
  <c r="M933" i="14" s="1"/>
  <c r="A934" i="14"/>
  <c r="C934" i="14" s="1"/>
  <c r="F934" i="14" s="1"/>
  <c r="A935" i="14"/>
  <c r="C935" i="14" s="1"/>
  <c r="A936" i="14"/>
  <c r="C936" i="14" s="1"/>
  <c r="F936" i="14" s="1"/>
  <c r="A937" i="14"/>
  <c r="C937" i="14" s="1"/>
  <c r="D937" i="14" s="1"/>
  <c r="A938" i="14"/>
  <c r="C938" i="14" s="1"/>
  <c r="F938" i="14" s="1"/>
  <c r="A939" i="14"/>
  <c r="C939" i="14" s="1"/>
  <c r="A940" i="14"/>
  <c r="C940" i="14" s="1"/>
  <c r="F940" i="14" s="1"/>
  <c r="L901" i="14"/>
  <c r="L902" i="14"/>
  <c r="L903" i="14"/>
  <c r="L904" i="14"/>
  <c r="L905" i="14"/>
  <c r="L906" i="14"/>
  <c r="L907" i="14"/>
  <c r="L908" i="14"/>
  <c r="L909" i="14"/>
  <c r="L910" i="14"/>
  <c r="L911" i="14"/>
  <c r="L912" i="14"/>
  <c r="L913" i="14"/>
  <c r="L914" i="14"/>
  <c r="L915" i="14"/>
  <c r="L916" i="14"/>
  <c r="L917" i="14"/>
  <c r="L918" i="14"/>
  <c r="L919" i="14"/>
  <c r="L920" i="14"/>
  <c r="L921" i="14"/>
  <c r="L922" i="14"/>
  <c r="L923" i="14"/>
  <c r="L924" i="14"/>
  <c r="L925" i="14"/>
  <c r="L900" i="14"/>
  <c r="B900" i="14"/>
  <c r="B901" i="14"/>
  <c r="B902" i="14"/>
  <c r="B903" i="14"/>
  <c r="B904" i="14"/>
  <c r="B905" i="14"/>
  <c r="B906" i="14"/>
  <c r="B907" i="14"/>
  <c r="B908" i="14"/>
  <c r="B909" i="14"/>
  <c r="B910" i="14"/>
  <c r="B911" i="14"/>
  <c r="B912" i="14"/>
  <c r="B913" i="14"/>
  <c r="B914" i="14"/>
  <c r="B915" i="14"/>
  <c r="B916" i="14"/>
  <c r="B917" i="14"/>
  <c r="B918" i="14"/>
  <c r="B919" i="14"/>
  <c r="B920" i="14"/>
  <c r="B921" i="14"/>
  <c r="B922" i="14"/>
  <c r="B923" i="14"/>
  <c r="B924" i="14"/>
  <c r="B925" i="14"/>
  <c r="A900" i="14"/>
  <c r="C900" i="14" s="1"/>
  <c r="D900" i="14" s="1"/>
  <c r="A901" i="14"/>
  <c r="C901" i="14" s="1"/>
  <c r="A902" i="14"/>
  <c r="C902" i="14" s="1"/>
  <c r="A903" i="14"/>
  <c r="C903" i="14" s="1"/>
  <c r="A904" i="14"/>
  <c r="C904" i="14" s="1"/>
  <c r="D904" i="14" s="1"/>
  <c r="A905" i="14"/>
  <c r="C905" i="14" s="1"/>
  <c r="A906" i="14"/>
  <c r="C906" i="14" s="1"/>
  <c r="A907" i="14"/>
  <c r="C907" i="14" s="1"/>
  <c r="A908" i="14"/>
  <c r="C908" i="14" s="1"/>
  <c r="D908" i="14" s="1"/>
  <c r="A909" i="14"/>
  <c r="C909" i="14" s="1"/>
  <c r="A910" i="14"/>
  <c r="C910" i="14" s="1"/>
  <c r="A911" i="14"/>
  <c r="C911" i="14" s="1"/>
  <c r="A912" i="14"/>
  <c r="C912" i="14" s="1"/>
  <c r="D912" i="14" s="1"/>
  <c r="A913" i="14"/>
  <c r="C913" i="14" s="1"/>
  <c r="A914" i="14"/>
  <c r="C914" i="14" s="1"/>
  <c r="A915" i="14"/>
  <c r="C915" i="14" s="1"/>
  <c r="A916" i="14"/>
  <c r="C916" i="14" s="1"/>
  <c r="D916" i="14" s="1"/>
  <c r="A917" i="14"/>
  <c r="C917" i="14" s="1"/>
  <c r="A918" i="14"/>
  <c r="C918" i="14" s="1"/>
  <c r="A919" i="14"/>
  <c r="C919" i="14" s="1"/>
  <c r="A920" i="14"/>
  <c r="A921" i="14"/>
  <c r="C921" i="14" s="1"/>
  <c r="A922" i="14"/>
  <c r="C922" i="14" s="1"/>
  <c r="A923" i="14"/>
  <c r="C923" i="14" s="1"/>
  <c r="A924" i="14"/>
  <c r="C924" i="14" s="1"/>
  <c r="D924" i="14" s="1"/>
  <c r="A925" i="14"/>
  <c r="L862" i="14"/>
  <c r="L863" i="14"/>
  <c r="L864" i="14"/>
  <c r="L865" i="14"/>
  <c r="L866" i="14"/>
  <c r="L867" i="14"/>
  <c r="L868" i="14"/>
  <c r="L869" i="14"/>
  <c r="L870" i="14"/>
  <c r="L871" i="14"/>
  <c r="L872" i="14"/>
  <c r="L873" i="14"/>
  <c r="L874" i="14"/>
  <c r="L875" i="14"/>
  <c r="L876" i="14"/>
  <c r="L877" i="14"/>
  <c r="L878" i="14"/>
  <c r="L879" i="14"/>
  <c r="L880" i="14"/>
  <c r="L881" i="14"/>
  <c r="L882" i="14"/>
  <c r="L883" i="14"/>
  <c r="L884" i="14"/>
  <c r="L885" i="14"/>
  <c r="L886" i="14"/>
  <c r="L887" i="14"/>
  <c r="L888" i="14"/>
  <c r="L889" i="14"/>
  <c r="L890" i="14"/>
  <c r="L891" i="14"/>
  <c r="L892" i="14"/>
  <c r="L893" i="14"/>
  <c r="L894" i="14"/>
  <c r="L895" i="14"/>
  <c r="L896" i="14"/>
  <c r="L897" i="14"/>
  <c r="L898" i="14"/>
  <c r="L899" i="14"/>
  <c r="L861" i="14"/>
  <c r="B883" i="14"/>
  <c r="B884" i="14"/>
  <c r="B885" i="14"/>
  <c r="B886" i="14"/>
  <c r="B887" i="14"/>
  <c r="B888" i="14"/>
  <c r="B889" i="14"/>
  <c r="B890" i="14"/>
  <c r="B891" i="14"/>
  <c r="B892" i="14"/>
  <c r="B893" i="14"/>
  <c r="B894" i="14"/>
  <c r="B895" i="14"/>
  <c r="B896" i="14"/>
  <c r="B897" i="14"/>
  <c r="B898" i="14"/>
  <c r="B899" i="14"/>
  <c r="A883" i="14"/>
  <c r="A884" i="14"/>
  <c r="A885" i="14"/>
  <c r="A886" i="14"/>
  <c r="A887" i="14"/>
  <c r="A888" i="14"/>
  <c r="A889" i="14"/>
  <c r="A890" i="14"/>
  <c r="A891" i="14"/>
  <c r="A892" i="14"/>
  <c r="A893" i="14"/>
  <c r="A894" i="14"/>
  <c r="A895" i="14"/>
  <c r="A896" i="14"/>
  <c r="A897" i="14"/>
  <c r="A898" i="14"/>
  <c r="A899" i="14"/>
  <c r="B872" i="14"/>
  <c r="B873" i="14"/>
  <c r="B874" i="14"/>
  <c r="B875" i="14"/>
  <c r="B876" i="14"/>
  <c r="B877" i="14"/>
  <c r="B878" i="14"/>
  <c r="B879" i="14"/>
  <c r="B880" i="14"/>
  <c r="B881" i="14"/>
  <c r="B882" i="14"/>
  <c r="A872" i="14"/>
  <c r="A873" i="14"/>
  <c r="A874" i="14"/>
  <c r="A875" i="14"/>
  <c r="A876" i="14"/>
  <c r="A877" i="14"/>
  <c r="A878" i="14"/>
  <c r="A879" i="14"/>
  <c r="A880" i="14"/>
  <c r="A881" i="14"/>
  <c r="A882" i="14"/>
  <c r="E20" i="2"/>
  <c r="E21" i="2"/>
  <c r="E22" i="2"/>
  <c r="B863" i="14"/>
  <c r="B864" i="14"/>
  <c r="B865" i="14"/>
  <c r="B866" i="14"/>
  <c r="B867" i="14"/>
  <c r="B868" i="14"/>
  <c r="B869" i="14"/>
  <c r="B870" i="14"/>
  <c r="B871" i="14"/>
  <c r="B862" i="14"/>
  <c r="B861" i="14"/>
  <c r="A861" i="14"/>
  <c r="C861" i="14" s="1"/>
  <c r="D861" i="14" s="1"/>
  <c r="A862" i="14"/>
  <c r="A863" i="14"/>
  <c r="A864" i="14"/>
  <c r="A865" i="14"/>
  <c r="A866" i="14"/>
  <c r="A867" i="14"/>
  <c r="A868" i="14"/>
  <c r="A869" i="14"/>
  <c r="A870" i="14"/>
  <c r="A871" i="14"/>
  <c r="L849" i="14"/>
  <c r="L850" i="14"/>
  <c r="L851" i="14"/>
  <c r="L852" i="14"/>
  <c r="L853" i="14"/>
  <c r="L854" i="14"/>
  <c r="L855" i="14"/>
  <c r="L856" i="14"/>
  <c r="L857" i="14"/>
  <c r="L858" i="14"/>
  <c r="L859" i="14"/>
  <c r="L860" i="14"/>
  <c r="L848" i="14"/>
  <c r="F861" i="14"/>
  <c r="B853" i="14"/>
  <c r="B854" i="14"/>
  <c r="B855" i="14"/>
  <c r="B856" i="14"/>
  <c r="B857" i="14"/>
  <c r="B858" i="14"/>
  <c r="B859" i="14"/>
  <c r="B860" i="14"/>
  <c r="B849" i="14"/>
  <c r="B850" i="14"/>
  <c r="B851" i="14"/>
  <c r="B852" i="14"/>
  <c r="L847" i="14"/>
  <c r="L846" i="14"/>
  <c r="B848" i="14"/>
  <c r="B847" i="14"/>
  <c r="B846" i="14"/>
  <c r="A846" i="14"/>
  <c r="C846" i="14" s="1"/>
  <c r="F846" i="14" s="1"/>
  <c r="A847" i="14"/>
  <c r="A848" i="14"/>
  <c r="A849" i="14"/>
  <c r="A850" i="14"/>
  <c r="A851" i="14"/>
  <c r="A852" i="14"/>
  <c r="A853" i="14"/>
  <c r="A854" i="14"/>
  <c r="A855" i="14"/>
  <c r="A856" i="14"/>
  <c r="A857" i="14"/>
  <c r="A858" i="14"/>
  <c r="A859" i="14"/>
  <c r="A860" i="14"/>
  <c r="L835" i="14"/>
  <c r="L836" i="14"/>
  <c r="L837" i="14"/>
  <c r="L838" i="14"/>
  <c r="L839" i="14"/>
  <c r="L840" i="14"/>
  <c r="L841" i="14"/>
  <c r="L842" i="14"/>
  <c r="L843" i="14"/>
  <c r="L844" i="14"/>
  <c r="L845" i="14"/>
  <c r="L834" i="14"/>
  <c r="B845" i="14"/>
  <c r="B842" i="14"/>
  <c r="B843" i="14"/>
  <c r="B844" i="14"/>
  <c r="B834" i="14"/>
  <c r="B835" i="14"/>
  <c r="B836" i="14"/>
  <c r="B837" i="14"/>
  <c r="B838" i="14"/>
  <c r="B839" i="14"/>
  <c r="B840" i="14"/>
  <c r="B841" i="14"/>
  <c r="L821" i="14"/>
  <c r="L822" i="14"/>
  <c r="L823" i="14"/>
  <c r="L824" i="14"/>
  <c r="L825" i="14"/>
  <c r="L826" i="14"/>
  <c r="L827" i="14"/>
  <c r="L828" i="14"/>
  <c r="L829" i="14"/>
  <c r="L830" i="14"/>
  <c r="L831" i="14"/>
  <c r="L832" i="14"/>
  <c r="L833" i="14"/>
  <c r="L820" i="14"/>
  <c r="B822" i="14"/>
  <c r="B823" i="14"/>
  <c r="B824" i="14"/>
  <c r="B825" i="14"/>
  <c r="B826" i="14"/>
  <c r="B827" i="14"/>
  <c r="B828" i="14"/>
  <c r="B829" i="14"/>
  <c r="B830" i="14"/>
  <c r="B831" i="14"/>
  <c r="B832" i="14"/>
  <c r="B833" i="14"/>
  <c r="B821" i="14"/>
  <c r="B820" i="14"/>
  <c r="C820" i="14"/>
  <c r="F820" i="14" s="1"/>
  <c r="A822" i="14"/>
  <c r="A823" i="14"/>
  <c r="A824" i="14"/>
  <c r="A825" i="14"/>
  <c r="A826" i="14"/>
  <c r="A827" i="14"/>
  <c r="A828" i="14"/>
  <c r="A829" i="14"/>
  <c r="A830" i="14"/>
  <c r="A831" i="14"/>
  <c r="A832" i="14"/>
  <c r="A833" i="14"/>
  <c r="A834" i="14"/>
  <c r="A835" i="14"/>
  <c r="A836" i="14"/>
  <c r="A837" i="14"/>
  <c r="A838" i="14"/>
  <c r="A839" i="14"/>
  <c r="A840" i="14"/>
  <c r="A841" i="14"/>
  <c r="A842" i="14"/>
  <c r="C842" i="14" s="1"/>
  <c r="F842" i="14" s="1"/>
  <c r="A843" i="14"/>
  <c r="C843" i="14" s="1"/>
  <c r="A844" i="14"/>
  <c r="C844" i="14" s="1"/>
  <c r="F844" i="14" s="1"/>
  <c r="A845" i="14"/>
  <c r="C845" i="14" s="1"/>
  <c r="D845" i="14" s="1"/>
  <c r="M845" i="14" s="1"/>
  <c r="A821" i="14"/>
  <c r="A820" i="14"/>
  <c r="F19" i="2"/>
  <c r="G22" i="2"/>
  <c r="G21" i="2"/>
  <c r="F22" i="2"/>
  <c r="F21" i="2"/>
  <c r="L20" i="2"/>
  <c r="M20" i="2" s="1"/>
  <c r="J20" i="2"/>
  <c r="J21" i="2"/>
  <c r="J22" i="2"/>
  <c r="H20" i="2"/>
  <c r="H21" i="2"/>
  <c r="L21" i="2" s="1"/>
  <c r="M21" i="2" s="1"/>
  <c r="N21" i="2" s="1"/>
  <c r="O21" i="2" s="1"/>
  <c r="H22" i="2"/>
  <c r="L22" i="2" s="1"/>
  <c r="M22" i="2" s="1"/>
  <c r="N22" i="2" s="1"/>
  <c r="O22" i="2" s="1"/>
  <c r="C920" i="14" l="1"/>
  <c r="D920" i="14" s="1"/>
  <c r="C925" i="14"/>
  <c r="D925" i="14" s="1"/>
  <c r="M925" i="14" s="1"/>
  <c r="C847" i="14"/>
  <c r="D847" i="14" s="1"/>
  <c r="M847" i="14" s="1"/>
  <c r="C955" i="14"/>
  <c r="F955" i="14" s="1"/>
  <c r="C953" i="14"/>
  <c r="F953" i="14" s="1"/>
  <c r="C951" i="14"/>
  <c r="F951" i="14" s="1"/>
  <c r="C949" i="14"/>
  <c r="F949" i="14" s="1"/>
  <c r="C947" i="14"/>
  <c r="F947" i="14" s="1"/>
  <c r="C945" i="14"/>
  <c r="F945" i="14" s="1"/>
  <c r="C943" i="14"/>
  <c r="F943" i="14" s="1"/>
  <c r="C952" i="14"/>
  <c r="F952" i="14" s="1"/>
  <c r="C950" i="14"/>
  <c r="D950" i="14" s="1"/>
  <c r="M950" i="14" s="1"/>
  <c r="C948" i="14"/>
  <c r="F948" i="14" s="1"/>
  <c r="C944" i="14"/>
  <c r="F944" i="14" s="1"/>
  <c r="C942" i="14"/>
  <c r="D942" i="14" s="1"/>
  <c r="M942" i="14" s="1"/>
  <c r="M966" i="14"/>
  <c r="M958" i="14"/>
  <c r="C1058" i="14"/>
  <c r="D1058" i="14" s="1"/>
  <c r="M1058" i="14" s="1"/>
  <c r="C1056" i="14"/>
  <c r="F1056" i="14" s="1"/>
  <c r="C1054" i="14"/>
  <c r="F1054" i="14" s="1"/>
  <c r="C1052" i="14"/>
  <c r="F1052" i="14" s="1"/>
  <c r="C1050" i="14"/>
  <c r="D1050" i="14" s="1"/>
  <c r="M1050" i="14" s="1"/>
  <c r="C1048" i="14"/>
  <c r="F1048" i="14" s="1"/>
  <c r="C1046" i="14"/>
  <c r="F1046" i="14" s="1"/>
  <c r="C1044" i="14"/>
  <c r="F1044" i="14" s="1"/>
  <c r="C1042" i="14"/>
  <c r="D1042" i="14" s="1"/>
  <c r="M1042" i="14" s="1"/>
  <c r="C1040" i="14"/>
  <c r="F1040" i="14" s="1"/>
  <c r="C1038" i="14"/>
  <c r="F1038" i="14" s="1"/>
  <c r="C848" i="14"/>
  <c r="F848" i="14" s="1"/>
  <c r="C941" i="14"/>
  <c r="F941" i="14" s="1"/>
  <c r="C841" i="14"/>
  <c r="F841" i="14" s="1"/>
  <c r="C839" i="14"/>
  <c r="F839" i="14" s="1"/>
  <c r="C837" i="14"/>
  <c r="F837" i="14" s="1"/>
  <c r="C835" i="14"/>
  <c r="F835" i="14" s="1"/>
  <c r="C833" i="14"/>
  <c r="D833" i="14" s="1"/>
  <c r="M833" i="14" s="1"/>
  <c r="C831" i="14"/>
  <c r="D831" i="14" s="1"/>
  <c r="M831" i="14" s="1"/>
  <c r="C829" i="14"/>
  <c r="D829" i="14" s="1"/>
  <c r="M829" i="14" s="1"/>
  <c r="C827" i="14"/>
  <c r="D827" i="14" s="1"/>
  <c r="M827" i="14" s="1"/>
  <c r="C825" i="14"/>
  <c r="D825" i="14" s="1"/>
  <c r="M825" i="14" s="1"/>
  <c r="C823" i="14"/>
  <c r="D823" i="14" s="1"/>
  <c r="M823" i="14" s="1"/>
  <c r="C859" i="14"/>
  <c r="D859" i="14" s="1"/>
  <c r="M859" i="14" s="1"/>
  <c r="C857" i="14"/>
  <c r="D857" i="14" s="1"/>
  <c r="M857" i="14" s="1"/>
  <c r="C855" i="14"/>
  <c r="D855" i="14" s="1"/>
  <c r="M855" i="14" s="1"/>
  <c r="C853" i="14"/>
  <c r="D853" i="14" s="1"/>
  <c r="M853" i="14" s="1"/>
  <c r="C851" i="14"/>
  <c r="D851" i="14" s="1"/>
  <c r="M851" i="14" s="1"/>
  <c r="C849" i="14"/>
  <c r="D849" i="14" s="1"/>
  <c r="M849" i="14" s="1"/>
  <c r="C860" i="14"/>
  <c r="F860" i="14" s="1"/>
  <c r="C858" i="14"/>
  <c r="F858" i="14" s="1"/>
  <c r="C856" i="14"/>
  <c r="F856" i="14" s="1"/>
  <c r="C871" i="14"/>
  <c r="D871" i="14" s="1"/>
  <c r="M871" i="14" s="1"/>
  <c r="C869" i="14"/>
  <c r="D869" i="14" s="1"/>
  <c r="M869" i="14" s="1"/>
  <c r="C867" i="14"/>
  <c r="D867" i="14" s="1"/>
  <c r="M867" i="14" s="1"/>
  <c r="C865" i="14"/>
  <c r="D865" i="14" s="1"/>
  <c r="M865" i="14" s="1"/>
  <c r="C863" i="14"/>
  <c r="D863" i="14" s="1"/>
  <c r="M863" i="14" s="1"/>
  <c r="M861" i="14"/>
  <c r="C881" i="14"/>
  <c r="D881" i="14" s="1"/>
  <c r="M881" i="14" s="1"/>
  <c r="C879" i="14"/>
  <c r="D879" i="14" s="1"/>
  <c r="M879" i="14" s="1"/>
  <c r="C877" i="14"/>
  <c r="D877" i="14" s="1"/>
  <c r="M877" i="14" s="1"/>
  <c r="C875" i="14"/>
  <c r="D875" i="14" s="1"/>
  <c r="M875" i="14" s="1"/>
  <c r="C873" i="14"/>
  <c r="D873" i="14" s="1"/>
  <c r="M873" i="14" s="1"/>
  <c r="C927" i="14"/>
  <c r="D927" i="14" s="1"/>
  <c r="M927" i="14" s="1"/>
  <c r="C1022" i="14"/>
  <c r="F1022" i="14" s="1"/>
  <c r="M937" i="14"/>
  <c r="M929" i="14"/>
  <c r="C854" i="14"/>
  <c r="F854" i="14" s="1"/>
  <c r="C852" i="14"/>
  <c r="F852" i="14" s="1"/>
  <c r="C850" i="14"/>
  <c r="F850" i="14" s="1"/>
  <c r="C899" i="14"/>
  <c r="D899" i="14" s="1"/>
  <c r="M899" i="14" s="1"/>
  <c r="C897" i="14"/>
  <c r="D897" i="14" s="1"/>
  <c r="M897" i="14" s="1"/>
  <c r="C895" i="14"/>
  <c r="D895" i="14" s="1"/>
  <c r="M895" i="14" s="1"/>
  <c r="C893" i="14"/>
  <c r="D893" i="14" s="1"/>
  <c r="M893" i="14" s="1"/>
  <c r="C891" i="14"/>
  <c r="D891" i="14" s="1"/>
  <c r="M891" i="14" s="1"/>
  <c r="C889" i="14"/>
  <c r="D889" i="14" s="1"/>
  <c r="M889" i="14" s="1"/>
  <c r="C887" i="14"/>
  <c r="D887" i="14" s="1"/>
  <c r="M887" i="14" s="1"/>
  <c r="C885" i="14"/>
  <c r="D885" i="14" s="1"/>
  <c r="M885" i="14" s="1"/>
  <c r="C883" i="14"/>
  <c r="D883" i="14" s="1"/>
  <c r="M883" i="14" s="1"/>
  <c r="M924" i="14"/>
  <c r="M920" i="14"/>
  <c r="M916" i="14"/>
  <c r="M912" i="14"/>
  <c r="M908" i="14"/>
  <c r="M904" i="14"/>
  <c r="M900" i="14"/>
  <c r="C954" i="14"/>
  <c r="D954" i="14" s="1"/>
  <c r="M954" i="14" s="1"/>
  <c r="C946" i="14"/>
  <c r="D946" i="14" s="1"/>
  <c r="M946" i="14" s="1"/>
  <c r="C1019" i="14"/>
  <c r="D841" i="14"/>
  <c r="M841" i="14" s="1"/>
  <c r="D939" i="14"/>
  <c r="M939" i="14" s="1"/>
  <c r="F939" i="14"/>
  <c r="D935" i="14"/>
  <c r="M935" i="14" s="1"/>
  <c r="F935" i="14"/>
  <c r="D931" i="14"/>
  <c r="M931" i="14" s="1"/>
  <c r="F931" i="14"/>
  <c r="D846" i="14"/>
  <c r="M846" i="14" s="1"/>
  <c r="D949" i="14"/>
  <c r="M949" i="14" s="1"/>
  <c r="D956" i="14"/>
  <c r="M956" i="14" s="1"/>
  <c r="C1057" i="14"/>
  <c r="F1057" i="14" s="1"/>
  <c r="C1055" i="14"/>
  <c r="F1055" i="14" s="1"/>
  <c r="C1053" i="14"/>
  <c r="F1053" i="14" s="1"/>
  <c r="C1051" i="14"/>
  <c r="D1051" i="14" s="1"/>
  <c r="M1051" i="14" s="1"/>
  <c r="C1049" i="14"/>
  <c r="F1049" i="14" s="1"/>
  <c r="C1047" i="14"/>
  <c r="F1047" i="14" s="1"/>
  <c r="C1045" i="14"/>
  <c r="F1045" i="14" s="1"/>
  <c r="C1043" i="14"/>
  <c r="D1043" i="14" s="1"/>
  <c r="M1043" i="14" s="1"/>
  <c r="C1041" i="14"/>
  <c r="F1041" i="14" s="1"/>
  <c r="C1039" i="14"/>
  <c r="F1039" i="14" s="1"/>
  <c r="C1035" i="14"/>
  <c r="F1035" i="14" s="1"/>
  <c r="C1027" i="14"/>
  <c r="D1027" i="14" s="1"/>
  <c r="M1027" i="14" s="1"/>
  <c r="C821" i="14"/>
  <c r="D821" i="14" s="1"/>
  <c r="M821" i="14" s="1"/>
  <c r="C840" i="14"/>
  <c r="D840" i="14" s="1"/>
  <c r="M840" i="14" s="1"/>
  <c r="C838" i="14"/>
  <c r="F838" i="14" s="1"/>
  <c r="C836" i="14"/>
  <c r="F836" i="14" s="1"/>
  <c r="C834" i="14"/>
  <c r="D834" i="14" s="1"/>
  <c r="M834" i="14" s="1"/>
  <c r="C832" i="14"/>
  <c r="F832" i="14" s="1"/>
  <c r="C830" i="14"/>
  <c r="F830" i="14" s="1"/>
  <c r="C828" i="14"/>
  <c r="F828" i="14" s="1"/>
  <c r="C826" i="14"/>
  <c r="F826" i="14" s="1"/>
  <c r="C824" i="14"/>
  <c r="F824" i="14" s="1"/>
  <c r="C822" i="14"/>
  <c r="F822" i="14" s="1"/>
  <c r="D820" i="14"/>
  <c r="M820" i="14" s="1"/>
  <c r="C870" i="14"/>
  <c r="F870" i="14" s="1"/>
  <c r="C868" i="14"/>
  <c r="F868" i="14" s="1"/>
  <c r="C866" i="14"/>
  <c r="F866" i="14" s="1"/>
  <c r="C864" i="14"/>
  <c r="F864" i="14" s="1"/>
  <c r="C862" i="14"/>
  <c r="F862" i="14" s="1"/>
  <c r="C882" i="14"/>
  <c r="F882" i="14" s="1"/>
  <c r="C880" i="14"/>
  <c r="F880" i="14" s="1"/>
  <c r="C878" i="14"/>
  <c r="F878" i="14" s="1"/>
  <c r="C876" i="14"/>
  <c r="F876" i="14" s="1"/>
  <c r="C874" i="14"/>
  <c r="F874" i="14" s="1"/>
  <c r="C872" i="14"/>
  <c r="F872" i="14" s="1"/>
  <c r="C898" i="14"/>
  <c r="F898" i="14" s="1"/>
  <c r="C896" i="14"/>
  <c r="F896" i="14" s="1"/>
  <c r="C894" i="14"/>
  <c r="F894" i="14" s="1"/>
  <c r="C892" i="14"/>
  <c r="F892" i="14" s="1"/>
  <c r="C890" i="14"/>
  <c r="F890" i="14" s="1"/>
  <c r="C888" i="14"/>
  <c r="F888" i="14" s="1"/>
  <c r="C886" i="14"/>
  <c r="F886" i="14" s="1"/>
  <c r="C884" i="14"/>
  <c r="F884" i="14" s="1"/>
  <c r="D964" i="14"/>
  <c r="M964" i="14" s="1"/>
  <c r="C1021" i="14"/>
  <c r="D1021" i="14" s="1"/>
  <c r="M1021" i="14" s="1"/>
  <c r="F891" i="14"/>
  <c r="F922" i="14"/>
  <c r="D922" i="14"/>
  <c r="M922" i="14" s="1"/>
  <c r="F918" i="14"/>
  <c r="D918" i="14"/>
  <c r="M918" i="14" s="1"/>
  <c r="F914" i="14"/>
  <c r="D914" i="14"/>
  <c r="M914" i="14" s="1"/>
  <c r="F910" i="14"/>
  <c r="D910" i="14"/>
  <c r="M910" i="14" s="1"/>
  <c r="F906" i="14"/>
  <c r="D906" i="14"/>
  <c r="M906" i="14" s="1"/>
  <c r="F902" i="14"/>
  <c r="D902" i="14"/>
  <c r="M902" i="14" s="1"/>
  <c r="D962" i="14"/>
  <c r="M962" i="14" s="1"/>
  <c r="F962" i="14"/>
  <c r="F843" i="14"/>
  <c r="D843" i="14"/>
  <c r="M843" i="14" s="1"/>
  <c r="D842" i="14"/>
  <c r="M842" i="14" s="1"/>
  <c r="F925" i="14"/>
  <c r="F923" i="14"/>
  <c r="D923" i="14"/>
  <c r="M923" i="14" s="1"/>
  <c r="F921" i="14"/>
  <c r="D921" i="14"/>
  <c r="M921" i="14" s="1"/>
  <c r="F919" i="14"/>
  <c r="D919" i="14"/>
  <c r="M919" i="14" s="1"/>
  <c r="F917" i="14"/>
  <c r="D917" i="14"/>
  <c r="M917" i="14" s="1"/>
  <c r="F915" i="14"/>
  <c r="D915" i="14"/>
  <c r="M915" i="14" s="1"/>
  <c r="F913" i="14"/>
  <c r="D913" i="14"/>
  <c r="M913" i="14" s="1"/>
  <c r="F911" i="14"/>
  <c r="D911" i="14"/>
  <c r="M911" i="14" s="1"/>
  <c r="F909" i="14"/>
  <c r="D909" i="14"/>
  <c r="M909" i="14" s="1"/>
  <c r="F907" i="14"/>
  <c r="D907" i="14"/>
  <c r="M907" i="14" s="1"/>
  <c r="F905" i="14"/>
  <c r="D905" i="14"/>
  <c r="M905" i="14" s="1"/>
  <c r="F903" i="14"/>
  <c r="D903" i="14"/>
  <c r="M903" i="14" s="1"/>
  <c r="F901" i="14"/>
  <c r="D901" i="14"/>
  <c r="M901" i="14" s="1"/>
  <c r="F924" i="14"/>
  <c r="F920" i="14"/>
  <c r="F916" i="14"/>
  <c r="F912" i="14"/>
  <c r="F908" i="14"/>
  <c r="F904" i="14"/>
  <c r="F900" i="14"/>
  <c r="D940" i="14"/>
  <c r="M940" i="14" s="1"/>
  <c r="D936" i="14"/>
  <c r="M936" i="14" s="1"/>
  <c r="D932" i="14"/>
  <c r="M932" i="14" s="1"/>
  <c r="D928" i="14"/>
  <c r="M928" i="14" s="1"/>
  <c r="F1017" i="14"/>
  <c r="D1017" i="14"/>
  <c r="M1017" i="14" s="1"/>
  <c r="F1015" i="14"/>
  <c r="D1015" i="14"/>
  <c r="M1015" i="14" s="1"/>
  <c r="F1013" i="14"/>
  <c r="D1013" i="14"/>
  <c r="M1013" i="14" s="1"/>
  <c r="F1011" i="14"/>
  <c r="D1011" i="14"/>
  <c r="M1011" i="14" s="1"/>
  <c r="F1009" i="14"/>
  <c r="D1009" i="14"/>
  <c r="M1009" i="14" s="1"/>
  <c r="F1007" i="14"/>
  <c r="D1007" i="14"/>
  <c r="M1007" i="14" s="1"/>
  <c r="F1005" i="14"/>
  <c r="D1005" i="14"/>
  <c r="M1005" i="14" s="1"/>
  <c r="F1003" i="14"/>
  <c r="D1003" i="14"/>
  <c r="M1003" i="14" s="1"/>
  <c r="F1001" i="14"/>
  <c r="D1001" i="14"/>
  <c r="M1001" i="14" s="1"/>
  <c r="F999" i="14"/>
  <c r="D999" i="14"/>
  <c r="M999" i="14" s="1"/>
  <c r="F997" i="14"/>
  <c r="D997" i="14"/>
  <c r="M997" i="14" s="1"/>
  <c r="F995" i="14"/>
  <c r="D995" i="14"/>
  <c r="M995" i="14" s="1"/>
  <c r="F993" i="14"/>
  <c r="D993" i="14"/>
  <c r="M993" i="14" s="1"/>
  <c r="F991" i="14"/>
  <c r="D991" i="14"/>
  <c r="M991" i="14" s="1"/>
  <c r="F989" i="14"/>
  <c r="D989" i="14"/>
  <c r="M989" i="14" s="1"/>
  <c r="F987" i="14"/>
  <c r="D987" i="14"/>
  <c r="M987" i="14" s="1"/>
  <c r="F985" i="14"/>
  <c r="D985" i="14"/>
  <c r="M985" i="14" s="1"/>
  <c r="F983" i="14"/>
  <c r="D983" i="14"/>
  <c r="M983" i="14" s="1"/>
  <c r="F981" i="14"/>
  <c r="D981" i="14"/>
  <c r="M981" i="14" s="1"/>
  <c r="F979" i="14"/>
  <c r="D979" i="14"/>
  <c r="M979" i="14" s="1"/>
  <c r="F977" i="14"/>
  <c r="D977" i="14"/>
  <c r="M977" i="14" s="1"/>
  <c r="F975" i="14"/>
  <c r="D975" i="14"/>
  <c r="M975" i="14" s="1"/>
  <c r="F973" i="14"/>
  <c r="D973" i="14"/>
  <c r="M973" i="14" s="1"/>
  <c r="F971" i="14"/>
  <c r="D971" i="14"/>
  <c r="M971" i="14" s="1"/>
  <c r="D1016" i="14"/>
  <c r="M1016" i="14" s="1"/>
  <c r="D1008" i="14"/>
  <c r="M1008" i="14" s="1"/>
  <c r="D1000" i="14"/>
  <c r="M1000" i="14" s="1"/>
  <c r="D992" i="14"/>
  <c r="M992" i="14" s="1"/>
  <c r="D984" i="14"/>
  <c r="M984" i="14" s="1"/>
  <c r="D976" i="14"/>
  <c r="M976" i="14" s="1"/>
  <c r="D844" i="14"/>
  <c r="M844" i="14" s="1"/>
  <c r="F845" i="14"/>
  <c r="D938" i="14"/>
  <c r="M938" i="14" s="1"/>
  <c r="D934" i="14"/>
  <c r="M934" i="14" s="1"/>
  <c r="D930" i="14"/>
  <c r="M930" i="14" s="1"/>
  <c r="D926" i="14"/>
  <c r="M926" i="14" s="1"/>
  <c r="F937" i="14"/>
  <c r="F933" i="14"/>
  <c r="F929" i="14"/>
  <c r="D968" i="14"/>
  <c r="M968" i="14" s="1"/>
  <c r="D960" i="14"/>
  <c r="M960" i="14" s="1"/>
  <c r="F966" i="14"/>
  <c r="F958" i="14"/>
  <c r="F1014" i="14"/>
  <c r="D1014" i="14"/>
  <c r="M1014" i="14" s="1"/>
  <c r="F1010" i="14"/>
  <c r="D1010" i="14"/>
  <c r="M1010" i="14" s="1"/>
  <c r="F1006" i="14"/>
  <c r="D1006" i="14"/>
  <c r="M1006" i="14" s="1"/>
  <c r="F1002" i="14"/>
  <c r="D1002" i="14"/>
  <c r="M1002" i="14" s="1"/>
  <c r="F998" i="14"/>
  <c r="D998" i="14"/>
  <c r="M998" i="14" s="1"/>
  <c r="F994" i="14"/>
  <c r="D994" i="14"/>
  <c r="M994" i="14" s="1"/>
  <c r="F990" i="14"/>
  <c r="D990" i="14"/>
  <c r="M990" i="14" s="1"/>
  <c r="F986" i="14"/>
  <c r="D986" i="14"/>
  <c r="M986" i="14" s="1"/>
  <c r="F982" i="14"/>
  <c r="D982" i="14"/>
  <c r="M982" i="14" s="1"/>
  <c r="F978" i="14"/>
  <c r="D978" i="14"/>
  <c r="M978" i="14" s="1"/>
  <c r="F974" i="14"/>
  <c r="D974" i="14"/>
  <c r="M974" i="14" s="1"/>
  <c r="F970" i="14"/>
  <c r="D970" i="14"/>
  <c r="M970" i="14" s="1"/>
  <c r="D1012" i="14"/>
  <c r="M1012" i="14" s="1"/>
  <c r="D1004" i="14"/>
  <c r="M1004" i="14" s="1"/>
  <c r="D996" i="14"/>
  <c r="M996" i="14" s="1"/>
  <c r="D988" i="14"/>
  <c r="M988" i="14" s="1"/>
  <c r="D980" i="14"/>
  <c r="M980" i="14" s="1"/>
  <c r="D972" i="14"/>
  <c r="M972" i="14" s="1"/>
  <c r="C1031" i="14"/>
  <c r="C1023" i="14"/>
  <c r="F969" i="14"/>
  <c r="D969" i="14"/>
  <c r="M969" i="14" s="1"/>
  <c r="F967" i="14"/>
  <c r="D967" i="14"/>
  <c r="M967" i="14" s="1"/>
  <c r="F965" i="14"/>
  <c r="D965" i="14"/>
  <c r="M965" i="14" s="1"/>
  <c r="F963" i="14"/>
  <c r="D963" i="14"/>
  <c r="M963" i="14" s="1"/>
  <c r="F961" i="14"/>
  <c r="D961" i="14"/>
  <c r="M961" i="14" s="1"/>
  <c r="F959" i="14"/>
  <c r="D959" i="14"/>
  <c r="M959" i="14" s="1"/>
  <c r="F957" i="14"/>
  <c r="D957" i="14"/>
  <c r="M957" i="14" s="1"/>
  <c r="C1037" i="14"/>
  <c r="C1033" i="14"/>
  <c r="C1029" i="14"/>
  <c r="C1025" i="14"/>
  <c r="F1018" i="14"/>
  <c r="D1018" i="14"/>
  <c r="M1018" i="14" s="1"/>
  <c r="F1036" i="14"/>
  <c r="D1036" i="14"/>
  <c r="M1036" i="14" s="1"/>
  <c r="F1034" i="14"/>
  <c r="D1034" i="14"/>
  <c r="M1034" i="14" s="1"/>
  <c r="F1032" i="14"/>
  <c r="D1032" i="14"/>
  <c r="M1032" i="14" s="1"/>
  <c r="F1030" i="14"/>
  <c r="D1030" i="14"/>
  <c r="M1030" i="14" s="1"/>
  <c r="F1028" i="14"/>
  <c r="D1028" i="14"/>
  <c r="M1028" i="14" s="1"/>
  <c r="F1026" i="14"/>
  <c r="D1026" i="14"/>
  <c r="M1026" i="14" s="1"/>
  <c r="F1024" i="14"/>
  <c r="D1024" i="14"/>
  <c r="M1024" i="14" s="1"/>
  <c r="F1020" i="14"/>
  <c r="D1020" i="14"/>
  <c r="M1020" i="14" s="1"/>
  <c r="N20" i="2"/>
  <c r="O20" i="2" s="1"/>
  <c r="F1" i="37"/>
  <c r="D1044" i="14" l="1"/>
  <c r="M1044" i="14" s="1"/>
  <c r="F833" i="14"/>
  <c r="F865" i="14"/>
  <c r="D1041" i="14"/>
  <c r="M1041" i="14" s="1"/>
  <c r="D952" i="14"/>
  <c r="M952" i="14" s="1"/>
  <c r="F879" i="14"/>
  <c r="F942" i="14"/>
  <c r="F885" i="14"/>
  <c r="D850" i="14"/>
  <c r="M850" i="14" s="1"/>
  <c r="D1057" i="14"/>
  <c r="M1057" i="14" s="1"/>
  <c r="D1052" i="14"/>
  <c r="M1052" i="14" s="1"/>
  <c r="F847" i="14"/>
  <c r="F950" i="14"/>
  <c r="D874" i="14"/>
  <c r="M874" i="14" s="1"/>
  <c r="F834" i="14"/>
  <c r="F946" i="14"/>
  <c r="F893" i="14"/>
  <c r="F825" i="14"/>
  <c r="D1049" i="14"/>
  <c r="M1049" i="14" s="1"/>
  <c r="D1040" i="14"/>
  <c r="M1040" i="14" s="1"/>
  <c r="D1048" i="14"/>
  <c r="M1048" i="14" s="1"/>
  <c r="D1056" i="14"/>
  <c r="M1056" i="14" s="1"/>
  <c r="D854" i="14"/>
  <c r="M854" i="14" s="1"/>
  <c r="D948" i="14"/>
  <c r="M948" i="14" s="1"/>
  <c r="D860" i="14"/>
  <c r="M860" i="14" s="1"/>
  <c r="D945" i="14"/>
  <c r="M945" i="14" s="1"/>
  <c r="D892" i="14"/>
  <c r="M892" i="14" s="1"/>
  <c r="D1045" i="14"/>
  <c r="M1045" i="14" s="1"/>
  <c r="D1053" i="14"/>
  <c r="M1053" i="14" s="1"/>
  <c r="F853" i="14"/>
  <c r="F1043" i="14"/>
  <c r="D832" i="14"/>
  <c r="M832" i="14" s="1"/>
  <c r="D862" i="14"/>
  <c r="M862" i="14" s="1"/>
  <c r="D876" i="14"/>
  <c r="M876" i="14" s="1"/>
  <c r="D848" i="14"/>
  <c r="M848" i="14" s="1"/>
  <c r="D826" i="14"/>
  <c r="M826" i="14" s="1"/>
  <c r="F927" i="14"/>
  <c r="F875" i="14"/>
  <c r="D856" i="14"/>
  <c r="M856" i="14" s="1"/>
  <c r="D953" i="14"/>
  <c r="M953" i="14" s="1"/>
  <c r="D1035" i="14"/>
  <c r="M1035" i="14" s="1"/>
  <c r="F855" i="14"/>
  <c r="D837" i="14"/>
  <c r="M837" i="14" s="1"/>
  <c r="D951" i="14"/>
  <c r="M951" i="14" s="1"/>
  <c r="F873" i="14"/>
  <c r="D890" i="14"/>
  <c r="M890" i="14" s="1"/>
  <c r="F867" i="14"/>
  <c r="D882" i="14"/>
  <c r="M882" i="14" s="1"/>
  <c r="D898" i="14"/>
  <c r="M898" i="14" s="1"/>
  <c r="D864" i="14"/>
  <c r="M864" i="14" s="1"/>
  <c r="F840" i="14"/>
  <c r="F1027" i="14"/>
  <c r="D824" i="14"/>
  <c r="M824" i="14" s="1"/>
  <c r="D835" i="14"/>
  <c r="M835" i="14" s="1"/>
  <c r="D1055" i="14"/>
  <c r="M1055" i="14" s="1"/>
  <c r="D943" i="14"/>
  <c r="M943" i="14" s="1"/>
  <c r="F881" i="14"/>
  <c r="D878" i="14"/>
  <c r="M878" i="14" s="1"/>
  <c r="D1038" i="14"/>
  <c r="M1038" i="14" s="1"/>
  <c r="F1042" i="14"/>
  <c r="D1046" i="14"/>
  <c r="M1046" i="14" s="1"/>
  <c r="F1050" i="14"/>
  <c r="D1054" i="14"/>
  <c r="M1054" i="14" s="1"/>
  <c r="F1058" i="14"/>
  <c r="D886" i="14"/>
  <c r="M886" i="14" s="1"/>
  <c r="D894" i="14"/>
  <c r="M894" i="14" s="1"/>
  <c r="D868" i="14"/>
  <c r="M868" i="14" s="1"/>
  <c r="D858" i="14"/>
  <c r="M858" i="14" s="1"/>
  <c r="D852" i="14"/>
  <c r="M852" i="14" s="1"/>
  <c r="D836" i="14"/>
  <c r="M836" i="14" s="1"/>
  <c r="D944" i="14"/>
  <c r="M944" i="14" s="1"/>
  <c r="F883" i="14"/>
  <c r="F899" i="14"/>
  <c r="F849" i="14"/>
  <c r="D828" i="14"/>
  <c r="M828" i="14" s="1"/>
  <c r="D838" i="14"/>
  <c r="M838" i="14" s="1"/>
  <c r="D822" i="14"/>
  <c r="M822" i="14" s="1"/>
  <c r="D830" i="14"/>
  <c r="M830" i="14" s="1"/>
  <c r="F1051" i="14"/>
  <c r="F887" i="14"/>
  <c r="F895" i="14"/>
  <c r="F863" i="14"/>
  <c r="F871" i="14"/>
  <c r="F823" i="14"/>
  <c r="F1021" i="14"/>
  <c r="F954" i="14"/>
  <c r="D947" i="14"/>
  <c r="M947" i="14" s="1"/>
  <c r="D955" i="14"/>
  <c r="M955" i="14" s="1"/>
  <c r="D884" i="14"/>
  <c r="M884" i="14" s="1"/>
  <c r="F877" i="14"/>
  <c r="D870" i="14"/>
  <c r="M870" i="14" s="1"/>
  <c r="F857" i="14"/>
  <c r="D839" i="14"/>
  <c r="M839" i="14" s="1"/>
  <c r="F827" i="14"/>
  <c r="D1022" i="14"/>
  <c r="M1022" i="14" s="1"/>
  <c r="D941" i="14"/>
  <c r="M941" i="14" s="1"/>
  <c r="F831" i="14"/>
  <c r="D1039" i="14"/>
  <c r="M1039" i="14" s="1"/>
  <c r="F889" i="14"/>
  <c r="F897" i="14"/>
  <c r="D888" i="14"/>
  <c r="M888" i="14" s="1"/>
  <c r="D896" i="14"/>
  <c r="M896" i="14" s="1"/>
  <c r="F869" i="14"/>
  <c r="D866" i="14"/>
  <c r="M866" i="14" s="1"/>
  <c r="F851" i="14"/>
  <c r="F829" i="14"/>
  <c r="D1047" i="14"/>
  <c r="M1047" i="14" s="1"/>
  <c r="D872" i="14"/>
  <c r="M872" i="14" s="1"/>
  <c r="D880" i="14"/>
  <c r="M880" i="14" s="1"/>
  <c r="F821" i="14"/>
  <c r="F859" i="14"/>
  <c r="F1019" i="14"/>
  <c r="D1019" i="14"/>
  <c r="M1019" i="14" s="1"/>
  <c r="F1029" i="14"/>
  <c r="D1029" i="14"/>
  <c r="M1029" i="14" s="1"/>
  <c r="F1037" i="14"/>
  <c r="D1037" i="14"/>
  <c r="M1037" i="14" s="1"/>
  <c r="F1031" i="14"/>
  <c r="D1031" i="14"/>
  <c r="M1031" i="14" s="1"/>
  <c r="F1025" i="14"/>
  <c r="D1025" i="14"/>
  <c r="M1025" i="14" s="1"/>
  <c r="F1033" i="14"/>
  <c r="D1033" i="14"/>
  <c r="M1033" i="14" s="1"/>
  <c r="F1023" i="14"/>
  <c r="D1023" i="14"/>
  <c r="M1023" i="14" s="1"/>
  <c r="L786" i="14"/>
  <c r="L787" i="14"/>
  <c r="L788" i="14"/>
  <c r="L789" i="14"/>
  <c r="L790" i="14"/>
  <c r="L791" i="14"/>
  <c r="L792" i="14"/>
  <c r="L793" i="14"/>
  <c r="L794" i="14"/>
  <c r="L795" i="14"/>
  <c r="L796" i="14"/>
  <c r="L797" i="14"/>
  <c r="L798" i="14"/>
  <c r="L799" i="14"/>
  <c r="L800" i="14"/>
  <c r="L801" i="14"/>
  <c r="L802" i="14"/>
  <c r="L803" i="14"/>
  <c r="L804" i="14"/>
  <c r="L805" i="14"/>
  <c r="L806" i="14"/>
  <c r="L807" i="14"/>
  <c r="L808" i="14"/>
  <c r="L809" i="14"/>
  <c r="L810" i="14"/>
  <c r="L811" i="14"/>
  <c r="L812" i="14"/>
  <c r="L813" i="14"/>
  <c r="L814" i="14"/>
  <c r="L815" i="14"/>
  <c r="L816" i="14"/>
  <c r="L817" i="14"/>
  <c r="L818" i="14"/>
  <c r="L819" i="14"/>
  <c r="L785" i="14"/>
  <c r="L783" i="14"/>
  <c r="L784" i="14"/>
  <c r="L782" i="14"/>
  <c r="B782" i="14"/>
  <c r="B799" i="14" s="1"/>
  <c r="L742" i="14"/>
  <c r="L743" i="14"/>
  <c r="L744" i="14"/>
  <c r="L745" i="14"/>
  <c r="L746" i="14"/>
  <c r="L747" i="14"/>
  <c r="L748" i="14"/>
  <c r="L749" i="14"/>
  <c r="L750" i="14"/>
  <c r="L751" i="14"/>
  <c r="L752" i="14"/>
  <c r="L753" i="14"/>
  <c r="L754" i="14"/>
  <c r="L755" i="14"/>
  <c r="L756" i="14"/>
  <c r="L757" i="14"/>
  <c r="L758" i="14"/>
  <c r="L759" i="14"/>
  <c r="L760" i="14"/>
  <c r="L761" i="14"/>
  <c r="L762" i="14"/>
  <c r="L763" i="14"/>
  <c r="L764" i="14"/>
  <c r="L765" i="14"/>
  <c r="L766" i="14"/>
  <c r="L767" i="14"/>
  <c r="L768" i="14"/>
  <c r="L769" i="14"/>
  <c r="L770" i="14"/>
  <c r="L771" i="14"/>
  <c r="L772" i="14"/>
  <c r="L773" i="14"/>
  <c r="L774" i="14"/>
  <c r="L775" i="14"/>
  <c r="L776" i="14"/>
  <c r="L777" i="14"/>
  <c r="L778" i="14"/>
  <c r="L779" i="14"/>
  <c r="L780" i="14"/>
  <c r="L781" i="14"/>
  <c r="L741" i="14"/>
  <c r="L725" i="14"/>
  <c r="L726" i="14"/>
  <c r="L727" i="14"/>
  <c r="L728" i="14"/>
  <c r="L729" i="14"/>
  <c r="L730" i="14"/>
  <c r="L731" i="14"/>
  <c r="L732" i="14"/>
  <c r="L733" i="14"/>
  <c r="L734" i="14"/>
  <c r="L735" i="14"/>
  <c r="L736" i="14"/>
  <c r="L737" i="14"/>
  <c r="L738" i="14"/>
  <c r="L739" i="14"/>
  <c r="L740" i="14"/>
  <c r="L724" i="14"/>
  <c r="B724" i="14"/>
  <c r="B729" i="14" s="1"/>
  <c r="L651" i="14"/>
  <c r="L652" i="14"/>
  <c r="L653" i="14"/>
  <c r="L654" i="14"/>
  <c r="L655" i="14"/>
  <c r="L656" i="14"/>
  <c r="L657" i="14"/>
  <c r="L658" i="14"/>
  <c r="L659" i="14"/>
  <c r="L660" i="14"/>
  <c r="L661" i="14"/>
  <c r="L662" i="14"/>
  <c r="L663" i="14"/>
  <c r="L664" i="14"/>
  <c r="L665" i="14"/>
  <c r="L666" i="14"/>
  <c r="L667" i="14"/>
  <c r="L668" i="14"/>
  <c r="L669" i="14"/>
  <c r="L670" i="14"/>
  <c r="L671" i="14"/>
  <c r="L672" i="14"/>
  <c r="L673" i="14"/>
  <c r="L674" i="14"/>
  <c r="L675" i="14"/>
  <c r="L676" i="14"/>
  <c r="L677" i="14"/>
  <c r="L678" i="14"/>
  <c r="L679" i="14"/>
  <c r="L680" i="14"/>
  <c r="L681" i="14"/>
  <c r="L682" i="14"/>
  <c r="L683" i="14"/>
  <c r="L684" i="14"/>
  <c r="L685" i="14"/>
  <c r="L686" i="14"/>
  <c r="L687" i="14"/>
  <c r="L688" i="14"/>
  <c r="L689" i="14"/>
  <c r="L690" i="14"/>
  <c r="L691" i="14"/>
  <c r="L692" i="14"/>
  <c r="L693" i="14"/>
  <c r="L694" i="14"/>
  <c r="L695" i="14"/>
  <c r="L696" i="14"/>
  <c r="L697" i="14"/>
  <c r="L698" i="14"/>
  <c r="L699" i="14"/>
  <c r="L700" i="14"/>
  <c r="L701" i="14"/>
  <c r="L702" i="14"/>
  <c r="L703" i="14"/>
  <c r="L704" i="14"/>
  <c r="L705" i="14"/>
  <c r="L706" i="14"/>
  <c r="L707" i="14"/>
  <c r="L708" i="14"/>
  <c r="L709" i="14"/>
  <c r="L710" i="14"/>
  <c r="L711" i="14"/>
  <c r="L712" i="14"/>
  <c r="L713" i="14"/>
  <c r="L714" i="14"/>
  <c r="L715" i="14"/>
  <c r="L716" i="14"/>
  <c r="L717" i="14"/>
  <c r="L718" i="14"/>
  <c r="L719" i="14"/>
  <c r="L720" i="14"/>
  <c r="L721" i="14"/>
  <c r="L722" i="14"/>
  <c r="L723" i="14"/>
  <c r="L650" i="14"/>
  <c r="L649" i="14"/>
  <c r="L615" i="14"/>
  <c r="L616" i="14"/>
  <c r="L617" i="14"/>
  <c r="L618" i="14"/>
  <c r="L619" i="14"/>
  <c r="L620" i="14"/>
  <c r="L621" i="14"/>
  <c r="L622" i="14"/>
  <c r="L623" i="14"/>
  <c r="L624" i="14"/>
  <c r="L625" i="14"/>
  <c r="L626" i="14"/>
  <c r="L627" i="14"/>
  <c r="L628" i="14"/>
  <c r="L629" i="14"/>
  <c r="L630" i="14"/>
  <c r="L631" i="14"/>
  <c r="L632" i="14"/>
  <c r="L633" i="14"/>
  <c r="L634" i="14"/>
  <c r="L635" i="14"/>
  <c r="L636" i="14"/>
  <c r="L637" i="14"/>
  <c r="L638" i="14"/>
  <c r="L639" i="14"/>
  <c r="L640" i="14"/>
  <c r="L641" i="14"/>
  <c r="L642" i="14"/>
  <c r="L643" i="14"/>
  <c r="L644" i="14"/>
  <c r="L645" i="14"/>
  <c r="L646" i="14"/>
  <c r="L647" i="14"/>
  <c r="L648" i="14"/>
  <c r="L614" i="14"/>
  <c r="B614" i="14"/>
  <c r="B655" i="14" s="1"/>
  <c r="A614" i="14"/>
  <c r="H15" i="2"/>
  <c r="H16" i="2"/>
  <c r="H17" i="2"/>
  <c r="J15" i="2"/>
  <c r="J16" i="2"/>
  <c r="J17" i="2"/>
  <c r="L15" i="2"/>
  <c r="M15" i="2" s="1"/>
  <c r="N15" i="2" s="1"/>
  <c r="O15" i="2" s="1"/>
  <c r="L16" i="2"/>
  <c r="M16" i="2" s="1"/>
  <c r="N16" i="2" s="1"/>
  <c r="O16" i="2" s="1"/>
  <c r="L17" i="2"/>
  <c r="M17" i="2" s="1"/>
  <c r="A799" i="14" l="1"/>
  <c r="C799" i="14" s="1"/>
  <c r="A801" i="14"/>
  <c r="A803" i="14"/>
  <c r="A805" i="14"/>
  <c r="A807" i="14"/>
  <c r="A809" i="14"/>
  <c r="A811" i="14"/>
  <c r="A813" i="14"/>
  <c r="A815" i="14"/>
  <c r="A817" i="14"/>
  <c r="A819" i="14"/>
  <c r="A783" i="14"/>
  <c r="A785" i="14"/>
  <c r="A787" i="14"/>
  <c r="A789" i="14"/>
  <c r="A791" i="14"/>
  <c r="A793" i="14"/>
  <c r="A795" i="14"/>
  <c r="A797" i="14"/>
  <c r="A762" i="14"/>
  <c r="A764" i="14"/>
  <c r="A766" i="14"/>
  <c r="A768" i="14"/>
  <c r="A770" i="14"/>
  <c r="A772" i="14"/>
  <c r="A774" i="14"/>
  <c r="A776" i="14"/>
  <c r="A778" i="14"/>
  <c r="A780" i="14"/>
  <c r="A782" i="14"/>
  <c r="C782" i="14" s="1"/>
  <c r="A747" i="14"/>
  <c r="A749" i="14"/>
  <c r="A751" i="14"/>
  <c r="A753" i="14"/>
  <c r="A755" i="14"/>
  <c r="A757" i="14"/>
  <c r="A759" i="14"/>
  <c r="A761" i="14"/>
  <c r="A745" i="14"/>
  <c r="A734" i="14"/>
  <c r="A736" i="14"/>
  <c r="A738" i="14"/>
  <c r="A740" i="14"/>
  <c r="A742" i="14"/>
  <c r="A744" i="14"/>
  <c r="A798" i="14"/>
  <c r="A800" i="14"/>
  <c r="A802" i="14"/>
  <c r="A804" i="14"/>
  <c r="A806" i="14"/>
  <c r="A808" i="14"/>
  <c r="A810" i="14"/>
  <c r="A812" i="14"/>
  <c r="A814" i="14"/>
  <c r="A816" i="14"/>
  <c r="A818" i="14"/>
  <c r="A784" i="14"/>
  <c r="A786" i="14"/>
  <c r="A788" i="14"/>
  <c r="A790" i="14"/>
  <c r="A792" i="14"/>
  <c r="A794" i="14"/>
  <c r="A796" i="14"/>
  <c r="A763" i="14"/>
  <c r="A765" i="14"/>
  <c r="A767" i="14"/>
  <c r="A769" i="14"/>
  <c r="A771" i="14"/>
  <c r="A773" i="14"/>
  <c r="A775" i="14"/>
  <c r="A777" i="14"/>
  <c r="A779" i="14"/>
  <c r="A781" i="14"/>
  <c r="A746" i="14"/>
  <c r="A748" i="14"/>
  <c r="A750" i="14"/>
  <c r="A752" i="14"/>
  <c r="A754" i="14"/>
  <c r="A756" i="14"/>
  <c r="A758" i="14"/>
  <c r="A760" i="14"/>
  <c r="A733" i="14"/>
  <c r="A735" i="14"/>
  <c r="A737" i="14"/>
  <c r="A739" i="14"/>
  <c r="A741" i="14"/>
  <c r="A743" i="14"/>
  <c r="A663" i="14"/>
  <c r="A665" i="14"/>
  <c r="A667" i="14"/>
  <c r="A669" i="14"/>
  <c r="A671" i="14"/>
  <c r="A673" i="14"/>
  <c r="A675" i="14"/>
  <c r="A677" i="14"/>
  <c r="A679" i="14"/>
  <c r="A681" i="14"/>
  <c r="A683" i="14"/>
  <c r="A685" i="14"/>
  <c r="A687" i="14"/>
  <c r="A689" i="14"/>
  <c r="A691" i="14"/>
  <c r="A693" i="14"/>
  <c r="A695" i="14"/>
  <c r="A697" i="14"/>
  <c r="A699" i="14"/>
  <c r="A701" i="14"/>
  <c r="A703" i="14"/>
  <c r="A705" i="14"/>
  <c r="A707" i="14"/>
  <c r="A709" i="14"/>
  <c r="A711" i="14"/>
  <c r="A713" i="14"/>
  <c r="A715" i="14"/>
  <c r="A717" i="14"/>
  <c r="A719" i="14"/>
  <c r="A721" i="14"/>
  <c r="A723" i="14"/>
  <c r="A725" i="14"/>
  <c r="A727" i="14"/>
  <c r="A729" i="14"/>
  <c r="C729" i="14" s="1"/>
  <c r="A731" i="14"/>
  <c r="A654" i="14"/>
  <c r="A656" i="14"/>
  <c r="A658" i="14"/>
  <c r="A660" i="14"/>
  <c r="A664" i="14"/>
  <c r="A666" i="14"/>
  <c r="A668" i="14"/>
  <c r="A670" i="14"/>
  <c r="A672" i="14"/>
  <c r="A674" i="14"/>
  <c r="A676" i="14"/>
  <c r="A678" i="14"/>
  <c r="A680" i="14"/>
  <c r="A682" i="14"/>
  <c r="A684" i="14"/>
  <c r="A686" i="14"/>
  <c r="A688" i="14"/>
  <c r="A690" i="14"/>
  <c r="A692" i="14"/>
  <c r="A694" i="14"/>
  <c r="A696" i="14"/>
  <c r="A698" i="14"/>
  <c r="A700" i="14"/>
  <c r="A702" i="14"/>
  <c r="A704" i="14"/>
  <c r="A706" i="14"/>
  <c r="A708" i="14"/>
  <c r="A710" i="14"/>
  <c r="A712" i="14"/>
  <c r="A714" i="14"/>
  <c r="A716" i="14"/>
  <c r="A718" i="14"/>
  <c r="A720" i="14"/>
  <c r="A722" i="14"/>
  <c r="A724" i="14"/>
  <c r="C724" i="14" s="1"/>
  <c r="A726" i="14"/>
  <c r="A728" i="14"/>
  <c r="A730" i="14"/>
  <c r="A732" i="14"/>
  <c r="A653" i="14"/>
  <c r="A655" i="14"/>
  <c r="A657" i="14"/>
  <c r="A659" i="14"/>
  <c r="A661" i="14"/>
  <c r="B661" i="14"/>
  <c r="B659" i="14"/>
  <c r="B657" i="14"/>
  <c r="A662" i="14"/>
  <c r="B640" i="14"/>
  <c r="B664" i="14"/>
  <c r="B666" i="14"/>
  <c r="B668" i="14"/>
  <c r="B670" i="14"/>
  <c r="B672" i="14"/>
  <c r="B674" i="14"/>
  <c r="B676" i="14"/>
  <c r="B678" i="14"/>
  <c r="B680" i="14"/>
  <c r="B682" i="14"/>
  <c r="B684" i="14"/>
  <c r="B686" i="14"/>
  <c r="B688" i="14"/>
  <c r="B690" i="14"/>
  <c r="B692" i="14"/>
  <c r="B694" i="14"/>
  <c r="B696" i="14"/>
  <c r="B698" i="14"/>
  <c r="B700" i="14"/>
  <c r="B702" i="14"/>
  <c r="B704" i="14"/>
  <c r="B706" i="14"/>
  <c r="B708" i="14"/>
  <c r="B710" i="14"/>
  <c r="B712" i="14"/>
  <c r="B714" i="14"/>
  <c r="B716" i="14"/>
  <c r="B718" i="14"/>
  <c r="B720" i="14"/>
  <c r="B722" i="14"/>
  <c r="B663" i="14"/>
  <c r="C663" i="14" s="1"/>
  <c r="B665" i="14"/>
  <c r="B667" i="14"/>
  <c r="B669" i="14"/>
  <c r="C669" i="14" s="1"/>
  <c r="B671" i="14"/>
  <c r="C671" i="14" s="1"/>
  <c r="B673" i="14"/>
  <c r="C673" i="14" s="1"/>
  <c r="B675" i="14"/>
  <c r="B677" i="14"/>
  <c r="C677" i="14" s="1"/>
  <c r="B679" i="14"/>
  <c r="C679" i="14" s="1"/>
  <c r="B681" i="14"/>
  <c r="B683" i="14"/>
  <c r="B685" i="14"/>
  <c r="C685" i="14" s="1"/>
  <c r="B687" i="14"/>
  <c r="C687" i="14" s="1"/>
  <c r="B689" i="14"/>
  <c r="C689" i="14" s="1"/>
  <c r="B691" i="14"/>
  <c r="B693" i="14"/>
  <c r="C693" i="14" s="1"/>
  <c r="B695" i="14"/>
  <c r="C695" i="14" s="1"/>
  <c r="B697" i="14"/>
  <c r="B699" i="14"/>
  <c r="B701" i="14"/>
  <c r="C701" i="14" s="1"/>
  <c r="B703" i="14"/>
  <c r="C703" i="14" s="1"/>
  <c r="B705" i="14"/>
  <c r="C705" i="14" s="1"/>
  <c r="B707" i="14"/>
  <c r="B709" i="14"/>
  <c r="C709" i="14" s="1"/>
  <c r="B711" i="14"/>
  <c r="C711" i="14" s="1"/>
  <c r="B713" i="14"/>
  <c r="C713" i="14" s="1"/>
  <c r="B715" i="14"/>
  <c r="B717" i="14"/>
  <c r="C717" i="14" s="1"/>
  <c r="B719" i="14"/>
  <c r="C719" i="14" s="1"/>
  <c r="B721" i="14"/>
  <c r="C721" i="14" s="1"/>
  <c r="B723" i="14"/>
  <c r="B653" i="14"/>
  <c r="B662" i="14"/>
  <c r="C662" i="14" s="1"/>
  <c r="B660" i="14"/>
  <c r="B658" i="14"/>
  <c r="B656" i="14"/>
  <c r="B654" i="14"/>
  <c r="B725" i="14"/>
  <c r="C725" i="14" s="1"/>
  <c r="B740" i="14"/>
  <c r="B738" i="14"/>
  <c r="B736" i="14"/>
  <c r="B734" i="14"/>
  <c r="B732" i="14"/>
  <c r="B762" i="14"/>
  <c r="B764" i="14"/>
  <c r="B766" i="14"/>
  <c r="B768" i="14"/>
  <c r="B770" i="14"/>
  <c r="B772" i="14"/>
  <c r="B774" i="14"/>
  <c r="B776" i="14"/>
  <c r="B778" i="14"/>
  <c r="B780" i="14"/>
  <c r="B747" i="14"/>
  <c r="B749" i="14"/>
  <c r="B751" i="14"/>
  <c r="B753" i="14"/>
  <c r="B755" i="14"/>
  <c r="B757" i="14"/>
  <c r="B759" i="14"/>
  <c r="B761" i="14"/>
  <c r="B743" i="14"/>
  <c r="C743" i="14" s="1"/>
  <c r="B745" i="14"/>
  <c r="B727" i="14"/>
  <c r="B763" i="14"/>
  <c r="B765" i="14"/>
  <c r="B767" i="14"/>
  <c r="B769" i="14"/>
  <c r="B771" i="14"/>
  <c r="B773" i="14"/>
  <c r="B775" i="14"/>
  <c r="B777" i="14"/>
  <c r="B779" i="14"/>
  <c r="B781" i="14"/>
  <c r="B746" i="14"/>
  <c r="B748" i="14"/>
  <c r="B750" i="14"/>
  <c r="B752" i="14"/>
  <c r="B754" i="14"/>
  <c r="B756" i="14"/>
  <c r="B758" i="14"/>
  <c r="B760" i="14"/>
  <c r="B742" i="14"/>
  <c r="B744" i="14"/>
  <c r="C744" i="14" s="1"/>
  <c r="B726" i="14"/>
  <c r="B728" i="14"/>
  <c r="C728" i="14" s="1"/>
  <c r="B730" i="14"/>
  <c r="B741" i="14"/>
  <c r="B739" i="14"/>
  <c r="B737" i="14"/>
  <c r="B735" i="14"/>
  <c r="B733" i="14"/>
  <c r="B731" i="14"/>
  <c r="B797" i="14"/>
  <c r="C797" i="14" s="1"/>
  <c r="B795" i="14"/>
  <c r="C795" i="14" s="1"/>
  <c r="B793" i="14"/>
  <c r="C793" i="14" s="1"/>
  <c r="B791" i="14"/>
  <c r="B789" i="14"/>
  <c r="C789" i="14" s="1"/>
  <c r="B787" i="14"/>
  <c r="B785" i="14"/>
  <c r="C785" i="14" s="1"/>
  <c r="B818" i="14"/>
  <c r="B816" i="14"/>
  <c r="B814" i="14"/>
  <c r="B812" i="14"/>
  <c r="B810" i="14"/>
  <c r="B808" i="14"/>
  <c r="B806" i="14"/>
  <c r="B804" i="14"/>
  <c r="B802" i="14"/>
  <c r="B800" i="14"/>
  <c r="B798" i="14"/>
  <c r="B783" i="14"/>
  <c r="B796" i="14"/>
  <c r="B794" i="14"/>
  <c r="B792" i="14"/>
  <c r="B790" i="14"/>
  <c r="B788" i="14"/>
  <c r="B786" i="14"/>
  <c r="B784" i="14"/>
  <c r="B819" i="14"/>
  <c r="B817" i="14"/>
  <c r="B815" i="14"/>
  <c r="B813" i="14"/>
  <c r="B811" i="14"/>
  <c r="B809" i="14"/>
  <c r="B807" i="14"/>
  <c r="B805" i="14"/>
  <c r="B803" i="14"/>
  <c r="B801" i="14"/>
  <c r="C655" i="14"/>
  <c r="B630" i="14"/>
  <c r="B652" i="14"/>
  <c r="B615" i="14"/>
  <c r="B622" i="14"/>
  <c r="B644" i="14"/>
  <c r="B634" i="14"/>
  <c r="B626" i="14"/>
  <c r="B618" i="14"/>
  <c r="B648" i="14"/>
  <c r="A638" i="14"/>
  <c r="A640" i="14"/>
  <c r="A642" i="14"/>
  <c r="A644" i="14"/>
  <c r="C644" i="14" s="1"/>
  <c r="A646" i="14"/>
  <c r="A648" i="14"/>
  <c r="C648" i="14" s="1"/>
  <c r="A650" i="14"/>
  <c r="A652" i="14"/>
  <c r="A637" i="14"/>
  <c r="A635" i="14"/>
  <c r="A633" i="14"/>
  <c r="A631" i="14"/>
  <c r="A629" i="14"/>
  <c r="A627" i="14"/>
  <c r="A625" i="14"/>
  <c r="A623" i="14"/>
  <c r="A621" i="14"/>
  <c r="A619" i="14"/>
  <c r="A617" i="14"/>
  <c r="C614" i="14"/>
  <c r="A649" i="14"/>
  <c r="A645" i="14"/>
  <c r="A641" i="14"/>
  <c r="A615" i="14"/>
  <c r="C615" i="14" s="1"/>
  <c r="A636" i="14"/>
  <c r="A634" i="14"/>
  <c r="A632" i="14"/>
  <c r="A630" i="14"/>
  <c r="C630" i="14" s="1"/>
  <c r="A628" i="14"/>
  <c r="A626" i="14"/>
  <c r="C626" i="14" s="1"/>
  <c r="A624" i="14"/>
  <c r="A622" i="14"/>
  <c r="A620" i="14"/>
  <c r="A618" i="14"/>
  <c r="A616" i="14"/>
  <c r="B639" i="14"/>
  <c r="B641" i="14"/>
  <c r="B643" i="14"/>
  <c r="B645" i="14"/>
  <c r="B647" i="14"/>
  <c r="B649" i="14"/>
  <c r="B651" i="14"/>
  <c r="B617" i="14"/>
  <c r="B619" i="14"/>
  <c r="B621" i="14"/>
  <c r="B623" i="14"/>
  <c r="B625" i="14"/>
  <c r="B627" i="14"/>
  <c r="B629" i="14"/>
  <c r="B631" i="14"/>
  <c r="B633" i="14"/>
  <c r="B635" i="14"/>
  <c r="B637" i="14"/>
  <c r="B636" i="14"/>
  <c r="B632" i="14"/>
  <c r="B628" i="14"/>
  <c r="B624" i="14"/>
  <c r="B620" i="14"/>
  <c r="B616" i="14"/>
  <c r="A651" i="14"/>
  <c r="C651" i="14" s="1"/>
  <c r="A647" i="14"/>
  <c r="A643" i="14"/>
  <c r="C643" i="14" s="1"/>
  <c r="A639" i="14"/>
  <c r="B650" i="14"/>
  <c r="B646" i="14"/>
  <c r="B642" i="14"/>
  <c r="B638" i="14"/>
  <c r="N17" i="2"/>
  <c r="O17" i="2" s="1"/>
  <c r="E17" i="2"/>
  <c r="E16" i="2"/>
  <c r="E15" i="2"/>
  <c r="C640" i="14" l="1"/>
  <c r="C681" i="14"/>
  <c r="C697" i="14"/>
  <c r="C665" i="14"/>
  <c r="C732" i="14"/>
  <c r="C736" i="14"/>
  <c r="C740" i="14"/>
  <c r="C654" i="14"/>
  <c r="C658" i="14"/>
  <c r="C710" i="14"/>
  <c r="C678" i="14"/>
  <c r="C694" i="14"/>
  <c r="C657" i="14"/>
  <c r="C653" i="14"/>
  <c r="C726" i="14"/>
  <c r="C722" i="14"/>
  <c r="C718" i="14"/>
  <c r="C714" i="14"/>
  <c r="C706" i="14"/>
  <c r="C702" i="14"/>
  <c r="C698" i="14"/>
  <c r="C690" i="14"/>
  <c r="C686" i="14"/>
  <c r="C682" i="14"/>
  <c r="C674" i="14"/>
  <c r="C670" i="14"/>
  <c r="C666" i="14"/>
  <c r="C723" i="14"/>
  <c r="C715" i="14"/>
  <c r="C707" i="14"/>
  <c r="C699" i="14"/>
  <c r="C691" i="14"/>
  <c r="C683" i="14"/>
  <c r="C675" i="14"/>
  <c r="C667" i="14"/>
  <c r="C742" i="14"/>
  <c r="C787" i="14"/>
  <c r="C720" i="14"/>
  <c r="C716" i="14"/>
  <c r="C712" i="14"/>
  <c r="C708" i="14"/>
  <c r="C704" i="14"/>
  <c r="C700" i="14"/>
  <c r="C696" i="14"/>
  <c r="C692" i="14"/>
  <c r="C688" i="14"/>
  <c r="C684" i="14"/>
  <c r="C680" i="14"/>
  <c r="C676" i="14"/>
  <c r="C672" i="14"/>
  <c r="C668" i="14"/>
  <c r="C664" i="14"/>
  <c r="C659" i="14"/>
  <c r="C730" i="14"/>
  <c r="C660" i="14"/>
  <c r="C791" i="14"/>
  <c r="C734" i="14"/>
  <c r="C738" i="14"/>
  <c r="C656" i="14"/>
  <c r="C661" i="14"/>
  <c r="C731" i="14"/>
  <c r="C727" i="14"/>
  <c r="C741" i="14"/>
  <c r="C737" i="14"/>
  <c r="C733" i="14"/>
  <c r="C758" i="14"/>
  <c r="C754" i="14"/>
  <c r="C750" i="14"/>
  <c r="C746" i="14"/>
  <c r="C779" i="14"/>
  <c r="C775" i="14"/>
  <c r="C771" i="14"/>
  <c r="C767" i="14"/>
  <c r="C763" i="14"/>
  <c r="C794" i="14"/>
  <c r="C790" i="14"/>
  <c r="C786" i="14"/>
  <c r="C818" i="14"/>
  <c r="C814" i="14"/>
  <c r="C810" i="14"/>
  <c r="C806" i="14"/>
  <c r="C802" i="14"/>
  <c r="C798" i="14"/>
  <c r="C761" i="14"/>
  <c r="C757" i="14"/>
  <c r="C753" i="14"/>
  <c r="C749" i="14"/>
  <c r="C778" i="14"/>
  <c r="C774" i="14"/>
  <c r="C770" i="14"/>
  <c r="C766" i="14"/>
  <c r="C762" i="14"/>
  <c r="C783" i="14"/>
  <c r="C817" i="14"/>
  <c r="C813" i="14"/>
  <c r="C809" i="14"/>
  <c r="C805" i="14"/>
  <c r="C801" i="14"/>
  <c r="C739" i="14"/>
  <c r="C735" i="14"/>
  <c r="C760" i="14"/>
  <c r="C756" i="14"/>
  <c r="C752" i="14"/>
  <c r="C748" i="14"/>
  <c r="C781" i="14"/>
  <c r="C777" i="14"/>
  <c r="C773" i="14"/>
  <c r="C769" i="14"/>
  <c r="C765" i="14"/>
  <c r="C796" i="14"/>
  <c r="C792" i="14"/>
  <c r="C788" i="14"/>
  <c r="C784" i="14"/>
  <c r="C816" i="14"/>
  <c r="C812" i="14"/>
  <c r="C808" i="14"/>
  <c r="C804" i="14"/>
  <c r="C800" i="14"/>
  <c r="C745" i="14"/>
  <c r="C759" i="14"/>
  <c r="C755" i="14"/>
  <c r="C751" i="14"/>
  <c r="C747" i="14"/>
  <c r="C780" i="14"/>
  <c r="C776" i="14"/>
  <c r="C772" i="14"/>
  <c r="C768" i="14"/>
  <c r="C764" i="14"/>
  <c r="C819" i="14"/>
  <c r="C815" i="14"/>
  <c r="C811" i="14"/>
  <c r="C807" i="14"/>
  <c r="C803" i="14"/>
  <c r="C618" i="14"/>
  <c r="C622" i="14"/>
  <c r="C634" i="14"/>
  <c r="C645" i="14"/>
  <c r="C652" i="14"/>
  <c r="C619" i="14"/>
  <c r="C623" i="14"/>
  <c r="C627" i="14"/>
  <c r="C631" i="14"/>
  <c r="C635" i="14"/>
  <c r="C639" i="14"/>
  <c r="C647" i="14"/>
  <c r="C616" i="14"/>
  <c r="C620" i="14"/>
  <c r="C624" i="14"/>
  <c r="C628" i="14"/>
  <c r="C632" i="14"/>
  <c r="C636" i="14"/>
  <c r="C641" i="14"/>
  <c r="C649" i="14"/>
  <c r="C617" i="14"/>
  <c r="C621" i="14"/>
  <c r="C625" i="14"/>
  <c r="C629" i="14"/>
  <c r="C633" i="14"/>
  <c r="C637" i="14"/>
  <c r="C650" i="14"/>
  <c r="C646" i="14"/>
  <c r="C642" i="14"/>
  <c r="C638" i="14"/>
  <c r="L450" i="14"/>
  <c r="L588" i="14" l="1"/>
  <c r="L589" i="14"/>
  <c r="L590" i="14"/>
  <c r="L591" i="14"/>
  <c r="L592" i="14"/>
  <c r="L593" i="14"/>
  <c r="L594" i="14"/>
  <c r="L595" i="14"/>
  <c r="L596" i="14"/>
  <c r="L597" i="14"/>
  <c r="L598" i="14"/>
  <c r="L599" i="14"/>
  <c r="L600" i="14"/>
  <c r="L601" i="14"/>
  <c r="L602" i="14"/>
  <c r="L603" i="14"/>
  <c r="L604" i="14"/>
  <c r="L605" i="14"/>
  <c r="L606" i="14"/>
  <c r="L607" i="14"/>
  <c r="L608" i="14"/>
  <c r="L609" i="14"/>
  <c r="L610" i="14"/>
  <c r="L611" i="14"/>
  <c r="L612" i="14"/>
  <c r="L613" i="14"/>
  <c r="L587" i="14"/>
  <c r="L583" i="14"/>
  <c r="L584" i="14"/>
  <c r="L585" i="14"/>
  <c r="L586" i="14"/>
  <c r="L582" i="14"/>
  <c r="B582" i="14"/>
  <c r="B590" i="14" s="1"/>
  <c r="L565" i="14"/>
  <c r="L566" i="14"/>
  <c r="L567" i="14"/>
  <c r="L568" i="14"/>
  <c r="L569" i="14"/>
  <c r="L570" i="14"/>
  <c r="L571" i="14"/>
  <c r="L572" i="14"/>
  <c r="L573" i="14"/>
  <c r="L574" i="14"/>
  <c r="L575" i="14"/>
  <c r="L576" i="14"/>
  <c r="L577" i="14"/>
  <c r="L578" i="14"/>
  <c r="L579" i="14"/>
  <c r="L580" i="14"/>
  <c r="L581" i="14"/>
  <c r="L562" i="14"/>
  <c r="L563" i="14"/>
  <c r="L564" i="14"/>
  <c r="L561" i="14"/>
  <c r="L558" i="14"/>
  <c r="L559" i="14"/>
  <c r="L560" i="14"/>
  <c r="L557" i="14"/>
  <c r="B557" i="14"/>
  <c r="B566" i="14" s="1"/>
  <c r="A557" i="14"/>
  <c r="A589" i="14" s="1"/>
  <c r="L537" i="14"/>
  <c r="L538" i="14"/>
  <c r="L539" i="14"/>
  <c r="L540" i="14"/>
  <c r="L541" i="14"/>
  <c r="L542" i="14"/>
  <c r="L543" i="14"/>
  <c r="L544" i="14"/>
  <c r="L545" i="14"/>
  <c r="L546" i="14"/>
  <c r="L547" i="14"/>
  <c r="L548" i="14"/>
  <c r="L549" i="14"/>
  <c r="L550" i="14"/>
  <c r="L551" i="14"/>
  <c r="L552" i="14"/>
  <c r="L553" i="14"/>
  <c r="L554" i="14"/>
  <c r="L555" i="14"/>
  <c r="L556" i="14"/>
  <c r="L536" i="14"/>
  <c r="L513" i="14"/>
  <c r="L514" i="14"/>
  <c r="L515" i="14"/>
  <c r="L516" i="14"/>
  <c r="L517" i="14"/>
  <c r="L518" i="14"/>
  <c r="L519" i="14"/>
  <c r="L520" i="14"/>
  <c r="L521" i="14"/>
  <c r="L522" i="14"/>
  <c r="L523" i="14"/>
  <c r="L524" i="14"/>
  <c r="L525" i="14"/>
  <c r="L526" i="14"/>
  <c r="L527" i="14"/>
  <c r="L528" i="14"/>
  <c r="L529" i="14"/>
  <c r="L530" i="14"/>
  <c r="L531" i="14"/>
  <c r="L532" i="14"/>
  <c r="L533" i="14"/>
  <c r="L534" i="14"/>
  <c r="L535" i="14"/>
  <c r="L512" i="14"/>
  <c r="E12" i="2"/>
  <c r="E13" i="2"/>
  <c r="E14" i="2"/>
  <c r="B512" i="14"/>
  <c r="B541" i="14" s="1"/>
  <c r="L477" i="14"/>
  <c r="L478" i="14"/>
  <c r="L479" i="14"/>
  <c r="L480" i="14"/>
  <c r="L481" i="14"/>
  <c r="L482" i="14"/>
  <c r="L483" i="14"/>
  <c r="L484" i="14"/>
  <c r="L485" i="14"/>
  <c r="L486" i="14"/>
  <c r="L487" i="14"/>
  <c r="L488" i="14"/>
  <c r="L489" i="14"/>
  <c r="L490" i="14"/>
  <c r="L491" i="14"/>
  <c r="L492" i="14"/>
  <c r="L493" i="14"/>
  <c r="L494" i="14"/>
  <c r="L495" i="14"/>
  <c r="L496" i="14"/>
  <c r="L497" i="14"/>
  <c r="L498" i="14"/>
  <c r="L499" i="14"/>
  <c r="L500" i="14"/>
  <c r="L501" i="14"/>
  <c r="L502" i="14"/>
  <c r="L503" i="14"/>
  <c r="L504" i="14"/>
  <c r="L505" i="14"/>
  <c r="L506" i="14"/>
  <c r="L507" i="14"/>
  <c r="L508" i="14"/>
  <c r="L509" i="14"/>
  <c r="L510" i="14"/>
  <c r="L511" i="14"/>
  <c r="L465" i="14"/>
  <c r="L466" i="14"/>
  <c r="L467" i="14"/>
  <c r="L468" i="14"/>
  <c r="L469" i="14"/>
  <c r="L470" i="14"/>
  <c r="L471" i="14"/>
  <c r="L472" i="14"/>
  <c r="L473" i="14"/>
  <c r="L474" i="14"/>
  <c r="L475" i="14"/>
  <c r="L476" i="14"/>
  <c r="L464" i="14"/>
  <c r="L451" i="14"/>
  <c r="L452" i="14"/>
  <c r="L453" i="14"/>
  <c r="L454" i="14"/>
  <c r="L455" i="14"/>
  <c r="L456" i="14"/>
  <c r="L457" i="14"/>
  <c r="L458" i="14"/>
  <c r="L459" i="14"/>
  <c r="L460" i="14"/>
  <c r="L461" i="14"/>
  <c r="L462" i="14"/>
  <c r="L463" i="14"/>
  <c r="B450" i="14"/>
  <c r="B451" i="14" s="1"/>
  <c r="B452" i="14" s="1"/>
  <c r="B453" i="14" s="1"/>
  <c r="B454" i="14" s="1"/>
  <c r="B455" i="14" s="1"/>
  <c r="B456" i="14" s="1"/>
  <c r="B457" i="14" s="1"/>
  <c r="B458" i="14" s="1"/>
  <c r="B459" i="14" s="1"/>
  <c r="B460" i="14" s="1"/>
  <c r="B461" i="14" s="1"/>
  <c r="B462" i="14" s="1"/>
  <c r="B463" i="14" s="1"/>
  <c r="B464" i="14" s="1"/>
  <c r="B465" i="14" s="1"/>
  <c r="B466" i="14" s="1"/>
  <c r="B467" i="14" s="1"/>
  <c r="B468" i="14" s="1"/>
  <c r="B469" i="14" s="1"/>
  <c r="B470" i="14" s="1"/>
  <c r="B471" i="14" s="1"/>
  <c r="B472" i="14" s="1"/>
  <c r="B473" i="14" s="1"/>
  <c r="B474" i="14" s="1"/>
  <c r="B475" i="14" s="1"/>
  <c r="B476" i="14" s="1"/>
  <c r="B477" i="14" s="1"/>
  <c r="B478" i="14" s="1"/>
  <c r="B479" i="14" s="1"/>
  <c r="B480" i="14" s="1"/>
  <c r="B481" i="14" s="1"/>
  <c r="B482" i="14" s="1"/>
  <c r="B483" i="14" s="1"/>
  <c r="B484" i="14" s="1"/>
  <c r="B485" i="14" s="1"/>
  <c r="B486" i="14" s="1"/>
  <c r="B487" i="14" s="1"/>
  <c r="B488" i="14" s="1"/>
  <c r="B489" i="14" s="1"/>
  <c r="B490" i="14" s="1"/>
  <c r="B491" i="14" s="1"/>
  <c r="B492" i="14" s="1"/>
  <c r="B493" i="14" s="1"/>
  <c r="B494" i="14" s="1"/>
  <c r="B495" i="14" s="1"/>
  <c r="B496" i="14" s="1"/>
  <c r="B497" i="14" s="1"/>
  <c r="B498" i="14" s="1"/>
  <c r="B499" i="14" s="1"/>
  <c r="B500" i="14" s="1"/>
  <c r="B501" i="14" s="1"/>
  <c r="B502" i="14" s="1"/>
  <c r="B503" i="14" s="1"/>
  <c r="B504" i="14" s="1"/>
  <c r="B505" i="14" s="1"/>
  <c r="B506" i="14" s="1"/>
  <c r="B507" i="14" s="1"/>
  <c r="B508" i="14" s="1"/>
  <c r="B509" i="14" s="1"/>
  <c r="B510" i="14" s="1"/>
  <c r="B511" i="14" s="1"/>
  <c r="A450" i="14"/>
  <c r="J12" i="2"/>
  <c r="J13" i="2"/>
  <c r="J14" i="2"/>
  <c r="L12" i="2"/>
  <c r="M12" i="2" s="1"/>
  <c r="H14" i="2"/>
  <c r="L14" i="2" s="1"/>
  <c r="M14" i="2" s="1"/>
  <c r="H13" i="2"/>
  <c r="L13" i="2" s="1"/>
  <c r="M13" i="2" s="1"/>
  <c r="H12" i="2"/>
  <c r="N13" i="2" l="1"/>
  <c r="O13" i="2" s="1"/>
  <c r="N14" i="2"/>
  <c r="O14" i="2" s="1"/>
  <c r="N12" i="2"/>
  <c r="O12" i="2" s="1"/>
  <c r="B581" i="14"/>
  <c r="C557" i="14"/>
  <c r="B558" i="14"/>
  <c r="B573" i="14"/>
  <c r="B521" i="14"/>
  <c r="B540" i="14"/>
  <c r="B532" i="14"/>
  <c r="B556" i="14"/>
  <c r="B548" i="14"/>
  <c r="C450" i="14"/>
  <c r="B513" i="14"/>
  <c r="B517" i="14"/>
  <c r="B536" i="14"/>
  <c r="B528" i="14"/>
  <c r="B552" i="14"/>
  <c r="B544" i="14"/>
  <c r="B562" i="14"/>
  <c r="B577" i="14"/>
  <c r="B569" i="14"/>
  <c r="B523" i="14"/>
  <c r="B519" i="14"/>
  <c r="B515" i="14"/>
  <c r="B538" i="14"/>
  <c r="B534" i="14"/>
  <c r="B530" i="14"/>
  <c r="B526" i="14"/>
  <c r="B554" i="14"/>
  <c r="B550" i="14"/>
  <c r="B546" i="14"/>
  <c r="B542" i="14"/>
  <c r="B564" i="14"/>
  <c r="B560" i="14"/>
  <c r="B579" i="14"/>
  <c r="B575" i="14"/>
  <c r="B571" i="14"/>
  <c r="B567" i="14"/>
  <c r="A451" i="14"/>
  <c r="A452" i="14" s="1"/>
  <c r="C452" i="14" s="1"/>
  <c r="B524" i="14"/>
  <c r="B522" i="14"/>
  <c r="B520" i="14"/>
  <c r="B518" i="14"/>
  <c r="B516" i="14"/>
  <c r="B514" i="14"/>
  <c r="B539" i="14"/>
  <c r="B537" i="14"/>
  <c r="B535" i="14"/>
  <c r="B533" i="14"/>
  <c r="B531" i="14"/>
  <c r="B529" i="14"/>
  <c r="B527" i="14"/>
  <c r="B525" i="14"/>
  <c r="B555" i="14"/>
  <c r="B553" i="14"/>
  <c r="B551" i="14"/>
  <c r="B549" i="14"/>
  <c r="B547" i="14"/>
  <c r="B545" i="14"/>
  <c r="B543" i="14"/>
  <c r="A558" i="14"/>
  <c r="C558" i="14" s="1"/>
  <c r="A564" i="14"/>
  <c r="A562" i="14"/>
  <c r="C562" i="14" s="1"/>
  <c r="A560" i="14"/>
  <c r="C560" i="14" s="1"/>
  <c r="B565" i="14"/>
  <c r="B563" i="14"/>
  <c r="B561" i="14"/>
  <c r="B559" i="14"/>
  <c r="A580" i="14"/>
  <c r="A578" i="14"/>
  <c r="A576" i="14"/>
  <c r="A574" i="14"/>
  <c r="A572" i="14"/>
  <c r="A570" i="14"/>
  <c r="A568" i="14"/>
  <c r="A566" i="14"/>
  <c r="C566" i="14" s="1"/>
  <c r="B580" i="14"/>
  <c r="B578" i="14"/>
  <c r="B576" i="14"/>
  <c r="B574" i="14"/>
  <c r="B572" i="14"/>
  <c r="B570" i="14"/>
  <c r="B568" i="14"/>
  <c r="A588" i="14"/>
  <c r="A586" i="14"/>
  <c r="A584" i="14"/>
  <c r="A582" i="14"/>
  <c r="C582" i="14" s="1"/>
  <c r="B583" i="14"/>
  <c r="B587" i="14"/>
  <c r="B585" i="14"/>
  <c r="A612" i="14"/>
  <c r="A610" i="14"/>
  <c r="A608" i="14"/>
  <c r="A606" i="14"/>
  <c r="A604" i="14"/>
  <c r="A602" i="14"/>
  <c r="A600" i="14"/>
  <c r="A598" i="14"/>
  <c r="A596" i="14"/>
  <c r="A594" i="14"/>
  <c r="A592" i="14"/>
  <c r="A590" i="14"/>
  <c r="C590" i="14" s="1"/>
  <c r="B613" i="14"/>
  <c r="B611" i="14"/>
  <c r="B609" i="14"/>
  <c r="B607" i="14"/>
  <c r="B605" i="14"/>
  <c r="B603" i="14"/>
  <c r="B601" i="14"/>
  <c r="B599" i="14"/>
  <c r="B597" i="14"/>
  <c r="B595" i="14"/>
  <c r="B593" i="14"/>
  <c r="B591" i="14"/>
  <c r="B589" i="14"/>
  <c r="A565" i="14"/>
  <c r="A563" i="14"/>
  <c r="A561" i="14"/>
  <c r="A559" i="14"/>
  <c r="A581" i="14"/>
  <c r="A579" i="14"/>
  <c r="C579" i="14" s="1"/>
  <c r="A577" i="14"/>
  <c r="C577" i="14" s="1"/>
  <c r="A575" i="14"/>
  <c r="A573" i="14"/>
  <c r="C573" i="14" s="1"/>
  <c r="A571" i="14"/>
  <c r="C571" i="14" s="1"/>
  <c r="A569" i="14"/>
  <c r="A567" i="14"/>
  <c r="A587" i="14"/>
  <c r="A585" i="14"/>
  <c r="A583" i="14"/>
  <c r="C583" i="14" s="1"/>
  <c r="B588" i="14"/>
  <c r="B586" i="14"/>
  <c r="B584" i="14"/>
  <c r="A613" i="14"/>
  <c r="A611" i="14"/>
  <c r="A609" i="14"/>
  <c r="A607" i="14"/>
  <c r="A605" i="14"/>
  <c r="A603" i="14"/>
  <c r="A601" i="14"/>
  <c r="A599" i="14"/>
  <c r="A597" i="14"/>
  <c r="A595" i="14"/>
  <c r="A593" i="14"/>
  <c r="A591" i="14"/>
  <c r="B612" i="14"/>
  <c r="B610" i="14"/>
  <c r="B608" i="14"/>
  <c r="B606" i="14"/>
  <c r="B604" i="14"/>
  <c r="B602" i="14"/>
  <c r="B600" i="14"/>
  <c r="B598" i="14"/>
  <c r="B596" i="14"/>
  <c r="B594" i="14"/>
  <c r="B592" i="14"/>
  <c r="C589" i="14"/>
  <c r="L394" i="14"/>
  <c r="L395" i="14"/>
  <c r="L396" i="14"/>
  <c r="L397" i="14"/>
  <c r="L398" i="14"/>
  <c r="L399" i="14"/>
  <c r="L400" i="14"/>
  <c r="L401" i="14"/>
  <c r="L402" i="14"/>
  <c r="L403" i="14"/>
  <c r="L404" i="14"/>
  <c r="L405" i="14"/>
  <c r="L406" i="14"/>
  <c r="L407" i="14"/>
  <c r="L408" i="14"/>
  <c r="L409" i="14"/>
  <c r="L410" i="14"/>
  <c r="L411" i="14"/>
  <c r="L412" i="14"/>
  <c r="L413" i="14"/>
  <c r="L414" i="14"/>
  <c r="L415" i="14"/>
  <c r="L416" i="14"/>
  <c r="L417" i="14"/>
  <c r="L418" i="14"/>
  <c r="L419" i="14"/>
  <c r="L420" i="14"/>
  <c r="L421" i="14"/>
  <c r="L422" i="14"/>
  <c r="L423" i="14"/>
  <c r="L424" i="14"/>
  <c r="L425" i="14"/>
  <c r="L426" i="14"/>
  <c r="L427" i="14"/>
  <c r="L428" i="14"/>
  <c r="L429" i="14"/>
  <c r="L430" i="14"/>
  <c r="L431" i="14"/>
  <c r="L432" i="14"/>
  <c r="L433" i="14"/>
  <c r="L434" i="14"/>
  <c r="L435" i="14"/>
  <c r="L436" i="14"/>
  <c r="L437" i="14"/>
  <c r="L438" i="14"/>
  <c r="L439" i="14"/>
  <c r="L440" i="14"/>
  <c r="L441" i="14"/>
  <c r="L442" i="14"/>
  <c r="L443" i="14"/>
  <c r="L444" i="14"/>
  <c r="L445" i="14"/>
  <c r="L446" i="14"/>
  <c r="L447" i="14"/>
  <c r="L448" i="14"/>
  <c r="L449" i="14"/>
  <c r="L393" i="14"/>
  <c r="L385" i="14"/>
  <c r="L386" i="14"/>
  <c r="L387" i="14"/>
  <c r="L388" i="14"/>
  <c r="L389" i="14"/>
  <c r="L390" i="14"/>
  <c r="L391" i="14"/>
  <c r="L392" i="14"/>
  <c r="L384" i="14"/>
  <c r="B384" i="14"/>
  <c r="B415" i="14" s="1"/>
  <c r="L318" i="14"/>
  <c r="L319" i="14"/>
  <c r="L320" i="14"/>
  <c r="L321" i="14"/>
  <c r="L322" i="14"/>
  <c r="L323" i="14"/>
  <c r="L324" i="14"/>
  <c r="L325" i="14"/>
  <c r="L326" i="14"/>
  <c r="L327" i="14"/>
  <c r="L328" i="14"/>
  <c r="L329" i="14"/>
  <c r="L330" i="14"/>
  <c r="L331" i="14"/>
  <c r="L332" i="14"/>
  <c r="L333" i="14"/>
  <c r="L334" i="14"/>
  <c r="L335" i="14"/>
  <c r="L336" i="14"/>
  <c r="L337" i="14"/>
  <c r="L338" i="14"/>
  <c r="L339" i="14"/>
  <c r="L340" i="14"/>
  <c r="L341" i="14"/>
  <c r="L342" i="14"/>
  <c r="L343" i="14"/>
  <c r="L344" i="14"/>
  <c r="L345" i="14"/>
  <c r="L346" i="14"/>
  <c r="L347" i="14"/>
  <c r="L348" i="14"/>
  <c r="L349" i="14"/>
  <c r="L350" i="14"/>
  <c r="L351" i="14"/>
  <c r="L352" i="14"/>
  <c r="L353" i="14"/>
  <c r="L354" i="14"/>
  <c r="L355" i="14"/>
  <c r="L356" i="14"/>
  <c r="L357" i="14"/>
  <c r="L358" i="14"/>
  <c r="L359" i="14"/>
  <c r="L360" i="14"/>
  <c r="L361" i="14"/>
  <c r="L362" i="14"/>
  <c r="L363" i="14"/>
  <c r="L364" i="14"/>
  <c r="L365" i="14"/>
  <c r="L366" i="14"/>
  <c r="L367" i="14"/>
  <c r="L368" i="14"/>
  <c r="L369" i="14"/>
  <c r="L370" i="14"/>
  <c r="L371" i="14"/>
  <c r="L372" i="14"/>
  <c r="L373" i="14"/>
  <c r="L374" i="14"/>
  <c r="L375" i="14"/>
  <c r="L376" i="14"/>
  <c r="L377" i="14"/>
  <c r="L378" i="14"/>
  <c r="L379" i="14"/>
  <c r="L380" i="14"/>
  <c r="L381" i="14"/>
  <c r="L382" i="14"/>
  <c r="L383" i="14"/>
  <c r="L317" i="14"/>
  <c r="L286" i="14"/>
  <c r="L287" i="14"/>
  <c r="L288" i="14"/>
  <c r="L289" i="14"/>
  <c r="L290" i="14"/>
  <c r="L291" i="14"/>
  <c r="L292" i="14"/>
  <c r="L293" i="14"/>
  <c r="L294" i="14"/>
  <c r="L295" i="14"/>
  <c r="L296" i="14"/>
  <c r="L297" i="14"/>
  <c r="L298" i="14"/>
  <c r="L299" i="14"/>
  <c r="L300" i="14"/>
  <c r="L301" i="14"/>
  <c r="L302" i="14"/>
  <c r="L303" i="14"/>
  <c r="L304" i="14"/>
  <c r="L305" i="14"/>
  <c r="L306" i="14"/>
  <c r="L307" i="14"/>
  <c r="L308" i="14"/>
  <c r="L309" i="14"/>
  <c r="L310" i="14"/>
  <c r="L311" i="14"/>
  <c r="L312" i="14"/>
  <c r="L313" i="14"/>
  <c r="L314" i="14"/>
  <c r="L315" i="14"/>
  <c r="L316" i="14"/>
  <c r="L285" i="14"/>
  <c r="B285" i="14"/>
  <c r="L267" i="14"/>
  <c r="L268" i="14"/>
  <c r="L269" i="14"/>
  <c r="L270" i="14"/>
  <c r="L271" i="14"/>
  <c r="L272" i="14"/>
  <c r="L273" i="14"/>
  <c r="L274" i="14"/>
  <c r="L275" i="14"/>
  <c r="L276" i="14"/>
  <c r="L277" i="14"/>
  <c r="L278" i="14"/>
  <c r="L279" i="14"/>
  <c r="L280" i="14"/>
  <c r="L281" i="14"/>
  <c r="L282" i="14"/>
  <c r="L283" i="14"/>
  <c r="L284" i="14"/>
  <c r="L266" i="14"/>
  <c r="L256" i="14"/>
  <c r="L257" i="14"/>
  <c r="L258" i="14"/>
  <c r="L259" i="14"/>
  <c r="L260" i="14"/>
  <c r="L261" i="14"/>
  <c r="L262" i="14"/>
  <c r="L263" i="14"/>
  <c r="L264" i="14"/>
  <c r="L265" i="14"/>
  <c r="L255" i="14"/>
  <c r="B255" i="14"/>
  <c r="A255" i="14"/>
  <c r="A418" i="14" s="1"/>
  <c r="H6" i="2"/>
  <c r="G9" i="2"/>
  <c r="F9" i="2"/>
  <c r="C592" i="14" l="1"/>
  <c r="C600" i="14"/>
  <c r="C608" i="14"/>
  <c r="C605" i="14"/>
  <c r="C569" i="14"/>
  <c r="C581" i="14"/>
  <c r="C565" i="14"/>
  <c r="C591" i="14"/>
  <c r="C595" i="14"/>
  <c r="C585" i="14"/>
  <c r="C584" i="14"/>
  <c r="C588" i="14"/>
  <c r="C559" i="14"/>
  <c r="C607" i="14"/>
  <c r="C611" i="14"/>
  <c r="C567" i="14"/>
  <c r="C575" i="14"/>
  <c r="C597" i="14"/>
  <c r="C613" i="14"/>
  <c r="C596" i="14"/>
  <c r="C604" i="14"/>
  <c r="C612" i="14"/>
  <c r="C586" i="14"/>
  <c r="A453" i="14"/>
  <c r="A454" i="14" s="1"/>
  <c r="C451" i="14"/>
  <c r="C593" i="14"/>
  <c r="C601" i="14"/>
  <c r="C609" i="14"/>
  <c r="C587" i="14"/>
  <c r="C561" i="14"/>
  <c r="C599" i="14"/>
  <c r="C603" i="14"/>
  <c r="C594" i="14"/>
  <c r="C598" i="14"/>
  <c r="C602" i="14"/>
  <c r="C606" i="14"/>
  <c r="C610" i="14"/>
  <c r="C563" i="14"/>
  <c r="C564" i="14"/>
  <c r="C570" i="14"/>
  <c r="C574" i="14"/>
  <c r="C578" i="14"/>
  <c r="C568" i="14"/>
  <c r="C572" i="14"/>
  <c r="C576" i="14"/>
  <c r="C580" i="14"/>
  <c r="A264" i="14"/>
  <c r="A256" i="14"/>
  <c r="A260" i="14"/>
  <c r="A275" i="14"/>
  <c r="A271" i="14"/>
  <c r="A284" i="14"/>
  <c r="A280" i="14"/>
  <c r="A276" i="14"/>
  <c r="A298" i="14"/>
  <c r="A294" i="14"/>
  <c r="A290" i="14"/>
  <c r="A286" i="14"/>
  <c r="A307" i="14"/>
  <c r="A303" i="14"/>
  <c r="A315" i="14"/>
  <c r="A311" i="14"/>
  <c r="A335" i="14"/>
  <c r="A331" i="14"/>
  <c r="A327" i="14"/>
  <c r="A323" i="14"/>
  <c r="A319" i="14"/>
  <c r="A339" i="14"/>
  <c r="A382" i="14"/>
  <c r="A378" i="14"/>
  <c r="A374" i="14"/>
  <c r="A370" i="14"/>
  <c r="A366" i="14"/>
  <c r="A362" i="14"/>
  <c r="A358" i="14"/>
  <c r="A354" i="14"/>
  <c r="A350" i="14"/>
  <c r="A346" i="14"/>
  <c r="A342" i="14"/>
  <c r="A394" i="14"/>
  <c r="A386" i="14"/>
  <c r="B401" i="14"/>
  <c r="B397" i="14"/>
  <c r="B393" i="14"/>
  <c r="B389" i="14"/>
  <c r="A407" i="14"/>
  <c r="B407" i="14"/>
  <c r="B403" i="14"/>
  <c r="A410" i="14"/>
  <c r="B410" i="14"/>
  <c r="A446" i="14"/>
  <c r="A438" i="14"/>
  <c r="A430" i="14"/>
  <c r="A422" i="14"/>
  <c r="A414" i="14"/>
  <c r="B446" i="14"/>
  <c r="B442" i="14"/>
  <c r="B438" i="14"/>
  <c r="B434" i="14"/>
  <c r="B430" i="14"/>
  <c r="B426" i="14"/>
  <c r="B422" i="14"/>
  <c r="B418" i="14"/>
  <c r="C418" i="14" s="1"/>
  <c r="B414" i="14"/>
  <c r="A266" i="14"/>
  <c r="A262" i="14"/>
  <c r="A258" i="14"/>
  <c r="A273" i="14"/>
  <c r="A269" i="14"/>
  <c r="A282" i="14"/>
  <c r="A278" i="14"/>
  <c r="A296" i="14"/>
  <c r="A292" i="14"/>
  <c r="A288" i="14"/>
  <c r="A305" i="14"/>
  <c r="A301" i="14"/>
  <c r="A313" i="14"/>
  <c r="A309" i="14"/>
  <c r="A333" i="14"/>
  <c r="A329" i="14"/>
  <c r="A325" i="14"/>
  <c r="A321" i="14"/>
  <c r="A317" i="14"/>
  <c r="A337" i="14"/>
  <c r="A380" i="14"/>
  <c r="A376" i="14"/>
  <c r="A372" i="14"/>
  <c r="A368" i="14"/>
  <c r="A364" i="14"/>
  <c r="A360" i="14"/>
  <c r="A356" i="14"/>
  <c r="A352" i="14"/>
  <c r="A348" i="14"/>
  <c r="A344" i="14"/>
  <c r="A340" i="14"/>
  <c r="A398" i="14"/>
  <c r="A390" i="14"/>
  <c r="B399" i="14"/>
  <c r="B395" i="14"/>
  <c r="B391" i="14"/>
  <c r="B387" i="14"/>
  <c r="A403" i="14"/>
  <c r="C403" i="14" s="1"/>
  <c r="B405" i="14"/>
  <c r="B412" i="14"/>
  <c r="B408" i="14"/>
  <c r="A442" i="14"/>
  <c r="A434" i="14"/>
  <c r="C434" i="14" s="1"/>
  <c r="A426" i="14"/>
  <c r="B448" i="14"/>
  <c r="B444" i="14"/>
  <c r="B440" i="14"/>
  <c r="B436" i="14"/>
  <c r="B432" i="14"/>
  <c r="B428" i="14"/>
  <c r="B424" i="14"/>
  <c r="B420" i="14"/>
  <c r="B416" i="14"/>
  <c r="C255" i="14"/>
  <c r="B276" i="14"/>
  <c r="B278" i="14"/>
  <c r="B280" i="14"/>
  <c r="C280" i="14" s="1"/>
  <c r="B282" i="14"/>
  <c r="B284" i="14"/>
  <c r="B268" i="14"/>
  <c r="B270" i="14"/>
  <c r="B272" i="14"/>
  <c r="B274" i="14"/>
  <c r="B258" i="14"/>
  <c r="B260" i="14"/>
  <c r="C260" i="14" s="1"/>
  <c r="B262" i="14"/>
  <c r="B264" i="14"/>
  <c r="C264" i="14" s="1"/>
  <c r="B266" i="14"/>
  <c r="B256" i="14"/>
  <c r="B265" i="14"/>
  <c r="B261" i="14"/>
  <c r="B257" i="14"/>
  <c r="B275" i="14"/>
  <c r="B271" i="14"/>
  <c r="B283" i="14"/>
  <c r="B279" i="14"/>
  <c r="B340" i="14"/>
  <c r="B342" i="14"/>
  <c r="B344" i="14"/>
  <c r="B346" i="14"/>
  <c r="B348" i="14"/>
  <c r="C348" i="14" s="1"/>
  <c r="B350" i="14"/>
  <c r="B352" i="14"/>
  <c r="B354" i="14"/>
  <c r="C354" i="14" s="1"/>
  <c r="B356" i="14"/>
  <c r="B358" i="14"/>
  <c r="B360" i="14"/>
  <c r="B362" i="14"/>
  <c r="B364" i="14"/>
  <c r="C364" i="14" s="1"/>
  <c r="B366" i="14"/>
  <c r="B368" i="14"/>
  <c r="B370" i="14"/>
  <c r="B372" i="14"/>
  <c r="B341" i="14"/>
  <c r="B345" i="14"/>
  <c r="B349" i="14"/>
  <c r="B353" i="14"/>
  <c r="B357" i="14"/>
  <c r="B361" i="14"/>
  <c r="B365" i="14"/>
  <c r="B369" i="14"/>
  <c r="B373" i="14"/>
  <c r="B375" i="14"/>
  <c r="B377" i="14"/>
  <c r="B379" i="14"/>
  <c r="B381" i="14"/>
  <c r="B383" i="14"/>
  <c r="B339" i="14"/>
  <c r="B317" i="14"/>
  <c r="B319" i="14"/>
  <c r="B321" i="14"/>
  <c r="B323" i="14"/>
  <c r="B325" i="14"/>
  <c r="C325" i="14" s="1"/>
  <c r="B327" i="14"/>
  <c r="B329" i="14"/>
  <c r="B331" i="14"/>
  <c r="B333" i="14"/>
  <c r="B335" i="14"/>
  <c r="B337" i="14"/>
  <c r="B310" i="14"/>
  <c r="B312" i="14"/>
  <c r="B314" i="14"/>
  <c r="B316" i="14"/>
  <c r="B301" i="14"/>
  <c r="B303" i="14"/>
  <c r="B305" i="14"/>
  <c r="B307" i="14"/>
  <c r="B288" i="14"/>
  <c r="B290" i="14"/>
  <c r="C290" i="14" s="1"/>
  <c r="B292" i="14"/>
  <c r="B294" i="14"/>
  <c r="B296" i="14"/>
  <c r="B298" i="14"/>
  <c r="C298" i="14" s="1"/>
  <c r="B286" i="14"/>
  <c r="B343" i="14"/>
  <c r="B347" i="14"/>
  <c r="B351" i="14"/>
  <c r="B355" i="14"/>
  <c r="B359" i="14"/>
  <c r="B363" i="14"/>
  <c r="B367" i="14"/>
  <c r="B371" i="14"/>
  <c r="B374" i="14"/>
  <c r="B376" i="14"/>
  <c r="B378" i="14"/>
  <c r="B380" i="14"/>
  <c r="B382" i="14"/>
  <c r="B297" i="14"/>
  <c r="B293" i="14"/>
  <c r="B289" i="14"/>
  <c r="B308" i="14"/>
  <c r="B304" i="14"/>
  <c r="B300" i="14"/>
  <c r="B313" i="14"/>
  <c r="B309" i="14"/>
  <c r="B334" i="14"/>
  <c r="B330" i="14"/>
  <c r="B326" i="14"/>
  <c r="B322" i="14"/>
  <c r="B318" i="14"/>
  <c r="C382" i="14"/>
  <c r="B267" i="14"/>
  <c r="B263" i="14"/>
  <c r="B259" i="14"/>
  <c r="B273" i="14"/>
  <c r="B269" i="14"/>
  <c r="B281" i="14"/>
  <c r="B277" i="14"/>
  <c r="B299" i="14"/>
  <c r="B295" i="14"/>
  <c r="B291" i="14"/>
  <c r="B287" i="14"/>
  <c r="B306" i="14"/>
  <c r="B302" i="14"/>
  <c r="B315" i="14"/>
  <c r="B311" i="14"/>
  <c r="B336" i="14"/>
  <c r="B332" i="14"/>
  <c r="B328" i="14"/>
  <c r="B324" i="14"/>
  <c r="B320" i="14"/>
  <c r="B338" i="14"/>
  <c r="C356" i="14"/>
  <c r="A415" i="14"/>
  <c r="C415" i="14" s="1"/>
  <c r="A417" i="14"/>
  <c r="A419" i="14"/>
  <c r="A421" i="14"/>
  <c r="A423" i="14"/>
  <c r="A425" i="14"/>
  <c r="A427" i="14"/>
  <c r="A429" i="14"/>
  <c r="A431" i="14"/>
  <c r="A433" i="14"/>
  <c r="A435" i="14"/>
  <c r="A437" i="14"/>
  <c r="A439" i="14"/>
  <c r="A441" i="14"/>
  <c r="A443" i="14"/>
  <c r="A445" i="14"/>
  <c r="A447" i="14"/>
  <c r="A449" i="14"/>
  <c r="A409" i="14"/>
  <c r="A411" i="14"/>
  <c r="A413" i="14"/>
  <c r="A402" i="14"/>
  <c r="A404" i="14"/>
  <c r="A406" i="14"/>
  <c r="A385" i="14"/>
  <c r="A387" i="14"/>
  <c r="A389" i="14"/>
  <c r="A391" i="14"/>
  <c r="A393" i="14"/>
  <c r="A395" i="14"/>
  <c r="A397" i="14"/>
  <c r="A399" i="14"/>
  <c r="A401" i="14"/>
  <c r="A267" i="14"/>
  <c r="A265" i="14"/>
  <c r="A263" i="14"/>
  <c r="A261" i="14"/>
  <c r="A259" i="14"/>
  <c r="A257" i="14"/>
  <c r="A274" i="14"/>
  <c r="A272" i="14"/>
  <c r="A270" i="14"/>
  <c r="A268" i="14"/>
  <c r="A283" i="14"/>
  <c r="A281" i="14"/>
  <c r="A279" i="14"/>
  <c r="A277" i="14"/>
  <c r="A299" i="14"/>
  <c r="A297" i="14"/>
  <c r="A295" i="14"/>
  <c r="A293" i="14"/>
  <c r="A291" i="14"/>
  <c r="A289" i="14"/>
  <c r="A287" i="14"/>
  <c r="A285" i="14"/>
  <c r="C285" i="14" s="1"/>
  <c r="A308" i="14"/>
  <c r="A306" i="14"/>
  <c r="A304" i="14"/>
  <c r="A302" i="14"/>
  <c r="A300" i="14"/>
  <c r="A316" i="14"/>
  <c r="A314" i="14"/>
  <c r="A312" i="14"/>
  <c r="A310" i="14"/>
  <c r="A336" i="14"/>
  <c r="A334" i="14"/>
  <c r="A332" i="14"/>
  <c r="A330" i="14"/>
  <c r="A328" i="14"/>
  <c r="A326" i="14"/>
  <c r="A324" i="14"/>
  <c r="A322" i="14"/>
  <c r="A320" i="14"/>
  <c r="A318" i="14"/>
  <c r="A338" i="14"/>
  <c r="A383" i="14"/>
  <c r="A381" i="14"/>
  <c r="A379" i="14"/>
  <c r="A377" i="14"/>
  <c r="A375" i="14"/>
  <c r="A373" i="14"/>
  <c r="A371" i="14"/>
  <c r="A369" i="14"/>
  <c r="A367" i="14"/>
  <c r="A365" i="14"/>
  <c r="A363" i="14"/>
  <c r="A361" i="14"/>
  <c r="A359" i="14"/>
  <c r="A357" i="14"/>
  <c r="A355" i="14"/>
  <c r="A353" i="14"/>
  <c r="A351" i="14"/>
  <c r="A349" i="14"/>
  <c r="A347" i="14"/>
  <c r="A345" i="14"/>
  <c r="A343" i="14"/>
  <c r="A341" i="14"/>
  <c r="A400" i="14"/>
  <c r="A396" i="14"/>
  <c r="A392" i="14"/>
  <c r="A388" i="14"/>
  <c r="A384" i="14"/>
  <c r="C384" i="14" s="1"/>
  <c r="A405" i="14"/>
  <c r="A412" i="14"/>
  <c r="A408" i="14"/>
  <c r="A448" i="14"/>
  <c r="A444" i="14"/>
  <c r="A440" i="14"/>
  <c r="A436" i="14"/>
  <c r="A432" i="14"/>
  <c r="A428" i="14"/>
  <c r="A424" i="14"/>
  <c r="A420" i="14"/>
  <c r="A416" i="14"/>
  <c r="B385" i="14"/>
  <c r="B400" i="14"/>
  <c r="B398" i="14"/>
  <c r="B396" i="14"/>
  <c r="B394" i="14"/>
  <c r="B392" i="14"/>
  <c r="B390" i="14"/>
  <c r="B388" i="14"/>
  <c r="B386" i="14"/>
  <c r="B406" i="14"/>
  <c r="B404" i="14"/>
  <c r="B402" i="14"/>
  <c r="B413" i="14"/>
  <c r="B411" i="14"/>
  <c r="B409" i="14"/>
  <c r="B449" i="14"/>
  <c r="B447" i="14"/>
  <c r="B445" i="14"/>
  <c r="B443" i="14"/>
  <c r="B441" i="14"/>
  <c r="B439" i="14"/>
  <c r="B437" i="14"/>
  <c r="B435" i="14"/>
  <c r="B433" i="14"/>
  <c r="B431" i="14"/>
  <c r="B429" i="14"/>
  <c r="B427" i="14"/>
  <c r="B425" i="14"/>
  <c r="B423" i="14"/>
  <c r="B421" i="14"/>
  <c r="B419" i="14"/>
  <c r="B417" i="14"/>
  <c r="C453" i="14" l="1"/>
  <c r="A455" i="14"/>
  <c r="C454" i="14"/>
  <c r="C412" i="14"/>
  <c r="C347" i="14"/>
  <c r="C355" i="14"/>
  <c r="C363" i="14"/>
  <c r="C371" i="14"/>
  <c r="C318" i="14"/>
  <c r="C326" i="14"/>
  <c r="C334" i="14"/>
  <c r="C310" i="14"/>
  <c r="C314" i="14"/>
  <c r="C304" i="14"/>
  <c r="C287" i="14"/>
  <c r="C295" i="14"/>
  <c r="C279" i="14"/>
  <c r="C399" i="14"/>
  <c r="C391" i="14"/>
  <c r="C273" i="14"/>
  <c r="C294" i="14"/>
  <c r="C284" i="14"/>
  <c r="C258" i="14"/>
  <c r="C333" i="14"/>
  <c r="C389" i="14"/>
  <c r="C293" i="14"/>
  <c r="C340" i="14"/>
  <c r="C372" i="14"/>
  <c r="C317" i="14"/>
  <c r="C374" i="14"/>
  <c r="C307" i="14"/>
  <c r="C416" i="14"/>
  <c r="C424" i="14"/>
  <c r="C432" i="14"/>
  <c r="C440" i="14"/>
  <c r="C448" i="14"/>
  <c r="C343" i="14"/>
  <c r="C351" i="14"/>
  <c r="C359" i="14"/>
  <c r="C367" i="14"/>
  <c r="C375" i="14"/>
  <c r="C379" i="14"/>
  <c r="C383" i="14"/>
  <c r="C322" i="14"/>
  <c r="C330" i="14"/>
  <c r="C300" i="14"/>
  <c r="C308" i="14"/>
  <c r="C291" i="14"/>
  <c r="C299" i="14"/>
  <c r="C270" i="14"/>
  <c r="C274" i="14"/>
  <c r="C395" i="14"/>
  <c r="C387" i="14"/>
  <c r="C386" i="14"/>
  <c r="C390" i="14"/>
  <c r="C408" i="14"/>
  <c r="C405" i="14"/>
  <c r="C397" i="14"/>
  <c r="C315" i="14"/>
  <c r="C269" i="14"/>
  <c r="C313" i="14"/>
  <c r="C380" i="14"/>
  <c r="C292" i="14"/>
  <c r="C305" i="14"/>
  <c r="C335" i="14"/>
  <c r="C327" i="14"/>
  <c r="C319" i="14"/>
  <c r="C366" i="14"/>
  <c r="C358" i="14"/>
  <c r="C350" i="14"/>
  <c r="C342" i="14"/>
  <c r="C271" i="14"/>
  <c r="C266" i="14"/>
  <c r="C278" i="14"/>
  <c r="C426" i="14"/>
  <c r="C442" i="14"/>
  <c r="C407" i="14"/>
  <c r="C281" i="14"/>
  <c r="C394" i="14"/>
  <c r="C370" i="14"/>
  <c r="C378" i="14"/>
  <c r="C303" i="14"/>
  <c r="C276" i="14"/>
  <c r="C344" i="14"/>
  <c r="C352" i="14"/>
  <c r="C360" i="14"/>
  <c r="C368" i="14"/>
  <c r="C337" i="14"/>
  <c r="C321" i="14"/>
  <c r="C329" i="14"/>
  <c r="C345" i="14"/>
  <c r="C353" i="14"/>
  <c r="C361" i="14"/>
  <c r="C369" i="14"/>
  <c r="C312" i="14"/>
  <c r="C316" i="14"/>
  <c r="C311" i="14"/>
  <c r="C277" i="14"/>
  <c r="C289" i="14"/>
  <c r="C297" i="14"/>
  <c r="C376" i="14"/>
  <c r="C286" i="14"/>
  <c r="C331" i="14"/>
  <c r="C323" i="14"/>
  <c r="C339" i="14"/>
  <c r="C346" i="14"/>
  <c r="C275" i="14"/>
  <c r="C256" i="14"/>
  <c r="C301" i="14"/>
  <c r="C288" i="14"/>
  <c r="C296" i="14"/>
  <c r="C422" i="14"/>
  <c r="C438" i="14"/>
  <c r="C362" i="14"/>
  <c r="C398" i="14"/>
  <c r="C420" i="14"/>
  <c r="C428" i="14"/>
  <c r="C436" i="14"/>
  <c r="C444" i="14"/>
  <c r="C338" i="14"/>
  <c r="C324" i="14"/>
  <c r="C332" i="14"/>
  <c r="C302" i="14"/>
  <c r="C401" i="14"/>
  <c r="C393" i="14"/>
  <c r="C309" i="14"/>
  <c r="C257" i="14"/>
  <c r="C265" i="14"/>
  <c r="C262" i="14"/>
  <c r="C282" i="14"/>
  <c r="C414" i="14"/>
  <c r="C430" i="14"/>
  <c r="C446" i="14"/>
  <c r="C410" i="14"/>
  <c r="C392" i="14"/>
  <c r="C400" i="14"/>
  <c r="C406" i="14"/>
  <c r="C402" i="14"/>
  <c r="C411" i="14"/>
  <c r="C449" i="14"/>
  <c r="C445" i="14"/>
  <c r="C441" i="14"/>
  <c r="C437" i="14"/>
  <c r="C433" i="14"/>
  <c r="C429" i="14"/>
  <c r="C425" i="14"/>
  <c r="C421" i="14"/>
  <c r="C417" i="14"/>
  <c r="C263" i="14"/>
  <c r="C388" i="14"/>
  <c r="C396" i="14"/>
  <c r="C341" i="14"/>
  <c r="C349" i="14"/>
  <c r="C357" i="14"/>
  <c r="C365" i="14"/>
  <c r="C373" i="14"/>
  <c r="C377" i="14"/>
  <c r="C381" i="14"/>
  <c r="C320" i="14"/>
  <c r="C328" i="14"/>
  <c r="C336" i="14"/>
  <c r="C306" i="14"/>
  <c r="C268" i="14"/>
  <c r="C272" i="14"/>
  <c r="C385" i="14"/>
  <c r="C404" i="14"/>
  <c r="C413" i="14"/>
  <c r="C409" i="14"/>
  <c r="C447" i="14"/>
  <c r="C443" i="14"/>
  <c r="C439" i="14"/>
  <c r="C435" i="14"/>
  <c r="C431" i="14"/>
  <c r="C427" i="14"/>
  <c r="C423" i="14"/>
  <c r="C419" i="14"/>
  <c r="C259" i="14"/>
  <c r="C267" i="14"/>
  <c r="C283" i="14"/>
  <c r="C261" i="14"/>
  <c r="L203" i="14"/>
  <c r="L204" i="14"/>
  <c r="L205" i="14"/>
  <c r="L206" i="14"/>
  <c r="L207" i="14"/>
  <c r="L208" i="14"/>
  <c r="L209" i="14"/>
  <c r="L210" i="14"/>
  <c r="L211" i="14"/>
  <c r="L212" i="14"/>
  <c r="L213" i="14"/>
  <c r="L214" i="14"/>
  <c r="L215" i="14"/>
  <c r="L216" i="14"/>
  <c r="L217" i="14"/>
  <c r="L218" i="14"/>
  <c r="L219" i="14"/>
  <c r="L220" i="14"/>
  <c r="L221" i="14"/>
  <c r="L222" i="14"/>
  <c r="L223" i="14"/>
  <c r="L224" i="14"/>
  <c r="L225" i="14"/>
  <c r="L226" i="14"/>
  <c r="L227" i="14"/>
  <c r="L228" i="14"/>
  <c r="L229" i="14"/>
  <c r="L230" i="14"/>
  <c r="L231" i="14"/>
  <c r="L232" i="14"/>
  <c r="L233" i="14"/>
  <c r="L234" i="14"/>
  <c r="L235" i="14"/>
  <c r="L236" i="14"/>
  <c r="L237" i="14"/>
  <c r="L238" i="14"/>
  <c r="L239" i="14"/>
  <c r="L240" i="14"/>
  <c r="L241" i="14"/>
  <c r="L242" i="14"/>
  <c r="L243" i="14"/>
  <c r="L244" i="14"/>
  <c r="L245" i="14"/>
  <c r="L246" i="14"/>
  <c r="L247" i="14"/>
  <c r="L248" i="14"/>
  <c r="L249" i="14"/>
  <c r="L250" i="14"/>
  <c r="L251" i="14"/>
  <c r="L252" i="14"/>
  <c r="L253" i="14"/>
  <c r="L254" i="14"/>
  <c r="L202" i="14"/>
  <c r="L193" i="14"/>
  <c r="L194" i="14"/>
  <c r="L195" i="14"/>
  <c r="L196" i="14"/>
  <c r="L197" i="14"/>
  <c r="L198" i="14"/>
  <c r="L199" i="14"/>
  <c r="L200" i="14"/>
  <c r="L201" i="14"/>
  <c r="L192" i="14"/>
  <c r="L126" i="14"/>
  <c r="L127" i="14"/>
  <c r="L128" i="14"/>
  <c r="L129" i="14"/>
  <c r="L130" i="14"/>
  <c r="L131" i="14"/>
  <c r="L132" i="14"/>
  <c r="L133" i="14"/>
  <c r="L134" i="14"/>
  <c r="L135" i="14"/>
  <c r="L136" i="14"/>
  <c r="L137" i="14"/>
  <c r="L138" i="14"/>
  <c r="L139" i="14"/>
  <c r="L140" i="14"/>
  <c r="L141" i="14"/>
  <c r="L142" i="14"/>
  <c r="L143" i="14"/>
  <c r="L144" i="14"/>
  <c r="L145" i="14"/>
  <c r="L146" i="14"/>
  <c r="L147" i="14"/>
  <c r="L148" i="14"/>
  <c r="L149" i="14"/>
  <c r="L150" i="14"/>
  <c r="L151" i="14"/>
  <c r="L152" i="14"/>
  <c r="L153" i="14"/>
  <c r="L154" i="14"/>
  <c r="L155" i="14"/>
  <c r="L156" i="14"/>
  <c r="L157" i="14"/>
  <c r="L158" i="14"/>
  <c r="L159" i="14"/>
  <c r="L160" i="14"/>
  <c r="L161" i="14"/>
  <c r="L162" i="14"/>
  <c r="L163" i="14"/>
  <c r="L164" i="14"/>
  <c r="L165" i="14"/>
  <c r="L166" i="14"/>
  <c r="L167" i="14"/>
  <c r="L168" i="14"/>
  <c r="L169" i="14"/>
  <c r="L170" i="14"/>
  <c r="L171" i="14"/>
  <c r="L172" i="14"/>
  <c r="L173" i="14"/>
  <c r="L174" i="14"/>
  <c r="L175" i="14"/>
  <c r="L176" i="14"/>
  <c r="L177" i="14"/>
  <c r="L178" i="14"/>
  <c r="L179" i="14"/>
  <c r="L180" i="14"/>
  <c r="L181" i="14"/>
  <c r="L182" i="14"/>
  <c r="L183" i="14"/>
  <c r="L184" i="14"/>
  <c r="L185" i="14"/>
  <c r="L186" i="14"/>
  <c r="L187" i="14"/>
  <c r="L188" i="14"/>
  <c r="L189" i="14"/>
  <c r="L190" i="14"/>
  <c r="L191" i="14"/>
  <c r="L125" i="14"/>
  <c r="L97" i="14"/>
  <c r="L98" i="14"/>
  <c r="L99" i="14"/>
  <c r="L100" i="14"/>
  <c r="L101" i="14"/>
  <c r="L102" i="14"/>
  <c r="L103" i="14"/>
  <c r="L104" i="14"/>
  <c r="L105" i="14"/>
  <c r="L106" i="14"/>
  <c r="L107" i="14"/>
  <c r="L108" i="14"/>
  <c r="L109" i="14"/>
  <c r="L110" i="14"/>
  <c r="L111" i="14"/>
  <c r="L112" i="14"/>
  <c r="L113" i="14"/>
  <c r="L114" i="14"/>
  <c r="L115" i="14"/>
  <c r="L116" i="14"/>
  <c r="L117" i="14"/>
  <c r="L118" i="14"/>
  <c r="L119" i="14"/>
  <c r="L120" i="14"/>
  <c r="L121" i="14"/>
  <c r="L122" i="14"/>
  <c r="L123" i="14"/>
  <c r="L124" i="14"/>
  <c r="L96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93" i="14"/>
  <c r="L94" i="14"/>
  <c r="L95" i="14"/>
  <c r="L74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61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46" i="14"/>
  <c r="L47" i="14"/>
  <c r="L45" i="14"/>
  <c r="L43" i="14"/>
  <c r="L44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12" i="14"/>
  <c r="L13" i="14"/>
  <c r="L2" i="14"/>
  <c r="L4" i="14"/>
  <c r="L5" i="14"/>
  <c r="L6" i="14"/>
  <c r="L7" i="14"/>
  <c r="L8" i="14"/>
  <c r="L9" i="14"/>
  <c r="L10" i="14"/>
  <c r="L11" i="14"/>
  <c r="L3" i="14"/>
  <c r="J1631" i="14"/>
  <c r="J1630" i="14"/>
  <c r="J1629" i="14"/>
  <c r="J1628" i="14"/>
  <c r="J1627" i="14"/>
  <c r="J1626" i="14"/>
  <c r="J1625" i="14"/>
  <c r="J1624" i="14"/>
  <c r="J1623" i="14"/>
  <c r="J1622" i="14"/>
  <c r="J1621" i="14"/>
  <c r="J1620" i="14"/>
  <c r="J1619" i="14"/>
  <c r="J1618" i="14"/>
  <c r="J1617" i="14"/>
  <c r="J1616" i="14"/>
  <c r="J1615" i="14"/>
  <c r="J1614" i="14"/>
  <c r="J1613" i="14"/>
  <c r="J1612" i="14"/>
  <c r="J1611" i="14"/>
  <c r="J1610" i="14"/>
  <c r="J1609" i="14"/>
  <c r="J1608" i="14"/>
  <c r="J1607" i="14"/>
  <c r="J1606" i="14"/>
  <c r="J1605" i="14"/>
  <c r="J1604" i="14"/>
  <c r="J1603" i="14"/>
  <c r="J1602" i="14"/>
  <c r="J1601" i="14"/>
  <c r="J1600" i="14"/>
  <c r="J1599" i="14"/>
  <c r="J1598" i="14"/>
  <c r="J1597" i="14"/>
  <c r="J1596" i="14"/>
  <c r="J1595" i="14"/>
  <c r="J1594" i="14"/>
  <c r="J1593" i="14"/>
  <c r="J1592" i="14"/>
  <c r="J1591" i="14"/>
  <c r="J1590" i="14"/>
  <c r="J1589" i="14"/>
  <c r="J1588" i="14"/>
  <c r="J1587" i="14"/>
  <c r="J1586" i="14"/>
  <c r="J1585" i="14"/>
  <c r="J1584" i="14"/>
  <c r="J1583" i="14"/>
  <c r="J1582" i="14"/>
  <c r="J1581" i="14"/>
  <c r="J1580" i="14"/>
  <c r="J1579" i="14"/>
  <c r="J1578" i="14"/>
  <c r="J1577" i="14"/>
  <c r="J1576" i="14"/>
  <c r="J1575" i="14"/>
  <c r="J1574" i="14"/>
  <c r="J1573" i="14"/>
  <c r="J1572" i="14"/>
  <c r="J1571" i="14"/>
  <c r="J1570" i="14"/>
  <c r="J1569" i="14"/>
  <c r="J1568" i="14"/>
  <c r="J1567" i="14"/>
  <c r="J1566" i="14"/>
  <c r="J1565" i="14"/>
  <c r="J1564" i="14"/>
  <c r="J1563" i="14"/>
  <c r="J1562" i="14"/>
  <c r="J1561" i="14"/>
  <c r="J1560" i="14"/>
  <c r="J1559" i="14"/>
  <c r="J1558" i="14"/>
  <c r="J1557" i="14"/>
  <c r="J1556" i="14"/>
  <c r="J1555" i="14"/>
  <c r="J1554" i="14"/>
  <c r="J1553" i="14"/>
  <c r="J1552" i="14"/>
  <c r="J1551" i="14"/>
  <c r="J1550" i="14"/>
  <c r="J1549" i="14"/>
  <c r="J1548" i="14"/>
  <c r="J1547" i="14"/>
  <c r="J1546" i="14"/>
  <c r="J1545" i="14"/>
  <c r="J1544" i="14"/>
  <c r="J1543" i="14"/>
  <c r="J1542" i="14"/>
  <c r="J1541" i="14"/>
  <c r="J1540" i="14"/>
  <c r="J1539" i="14"/>
  <c r="J1538" i="14"/>
  <c r="J1537" i="14"/>
  <c r="J1536" i="14"/>
  <c r="J1535" i="14"/>
  <c r="J1534" i="14"/>
  <c r="J1533" i="14"/>
  <c r="J1532" i="14"/>
  <c r="J1531" i="14"/>
  <c r="J1530" i="14"/>
  <c r="J1529" i="14"/>
  <c r="J1528" i="14"/>
  <c r="J1527" i="14"/>
  <c r="J1526" i="14"/>
  <c r="J1525" i="14"/>
  <c r="J1524" i="14"/>
  <c r="J1523" i="14"/>
  <c r="J1522" i="14"/>
  <c r="J1521" i="14"/>
  <c r="J1520" i="14"/>
  <c r="J1519" i="14"/>
  <c r="J1518" i="14"/>
  <c r="J1517" i="14"/>
  <c r="J1516" i="14"/>
  <c r="J1515" i="14"/>
  <c r="J1514" i="14"/>
  <c r="J1513" i="14"/>
  <c r="J1512" i="14"/>
  <c r="J1511" i="14"/>
  <c r="J1510" i="14"/>
  <c r="J1509" i="14"/>
  <c r="J1508" i="14"/>
  <c r="J1507" i="14"/>
  <c r="J1506" i="14"/>
  <c r="J1505" i="14"/>
  <c r="J1504" i="14"/>
  <c r="J1503" i="14"/>
  <c r="J1502" i="14"/>
  <c r="J1501" i="14"/>
  <c r="J1500" i="14"/>
  <c r="J1499" i="14"/>
  <c r="J1498" i="14"/>
  <c r="J1497" i="14"/>
  <c r="J1496" i="14"/>
  <c r="J1495" i="14"/>
  <c r="J1494" i="14"/>
  <c r="J1493" i="14"/>
  <c r="J1492" i="14"/>
  <c r="J1491" i="14"/>
  <c r="J1490" i="14"/>
  <c r="J1489" i="14"/>
  <c r="J1488" i="14"/>
  <c r="J1487" i="14"/>
  <c r="J1486" i="14"/>
  <c r="J1485" i="14"/>
  <c r="J1484" i="14"/>
  <c r="J1483" i="14"/>
  <c r="J1482" i="14"/>
  <c r="J1481" i="14"/>
  <c r="J1480" i="14"/>
  <c r="J1479" i="14"/>
  <c r="J1478" i="14"/>
  <c r="J1477" i="14"/>
  <c r="J1476" i="14"/>
  <c r="J1475" i="14"/>
  <c r="J1474" i="14"/>
  <c r="J1473" i="14"/>
  <c r="J1472" i="14"/>
  <c r="J1471" i="14"/>
  <c r="J1470" i="14"/>
  <c r="J1469" i="14"/>
  <c r="J1468" i="14"/>
  <c r="J1467" i="14"/>
  <c r="J1466" i="14"/>
  <c r="J1465" i="14"/>
  <c r="J1464" i="14"/>
  <c r="J1463" i="14"/>
  <c r="J1462" i="14"/>
  <c r="J1461" i="14"/>
  <c r="J1460" i="14"/>
  <c r="J1459" i="14"/>
  <c r="J1458" i="14"/>
  <c r="J1457" i="14"/>
  <c r="J1456" i="14"/>
  <c r="J1455" i="14"/>
  <c r="J1454" i="14"/>
  <c r="J1453" i="14"/>
  <c r="J1452" i="14"/>
  <c r="J1451" i="14"/>
  <c r="J1450" i="14"/>
  <c r="J1449" i="14"/>
  <c r="J1448" i="14"/>
  <c r="J1447" i="14"/>
  <c r="J1446" i="14"/>
  <c r="J1445" i="14"/>
  <c r="J1444" i="14"/>
  <c r="J1443" i="14"/>
  <c r="J1442" i="14"/>
  <c r="J1441" i="14"/>
  <c r="J1440" i="14"/>
  <c r="J1439" i="14"/>
  <c r="J1438" i="14"/>
  <c r="J1437" i="14"/>
  <c r="J1436" i="14"/>
  <c r="J1435" i="14"/>
  <c r="J1434" i="14"/>
  <c r="J1433" i="14"/>
  <c r="J1432" i="14"/>
  <c r="J1431" i="14"/>
  <c r="J1430" i="14"/>
  <c r="J1429" i="14"/>
  <c r="J1428" i="14"/>
  <c r="J1427" i="14"/>
  <c r="J1426" i="14"/>
  <c r="J1425" i="14"/>
  <c r="J1424" i="14"/>
  <c r="J1423" i="14"/>
  <c r="J1422" i="14"/>
  <c r="J1421" i="14"/>
  <c r="J1420" i="14"/>
  <c r="J1419" i="14"/>
  <c r="J1418" i="14"/>
  <c r="J1417" i="14"/>
  <c r="J1416" i="14"/>
  <c r="J1415" i="14"/>
  <c r="J1414" i="14"/>
  <c r="J1413" i="14"/>
  <c r="J1412" i="14"/>
  <c r="J1411" i="14"/>
  <c r="J1410" i="14"/>
  <c r="J1409" i="14"/>
  <c r="J1408" i="14"/>
  <c r="J1407" i="14"/>
  <c r="J1406" i="14"/>
  <c r="J1405" i="14"/>
  <c r="J1404" i="14"/>
  <c r="J1403" i="14"/>
  <c r="J1402" i="14"/>
  <c r="J1401" i="14"/>
  <c r="J1400" i="14"/>
  <c r="J1399" i="14"/>
  <c r="J1398" i="14"/>
  <c r="J1397" i="14"/>
  <c r="J1396" i="14"/>
  <c r="J1395" i="14"/>
  <c r="J1394" i="14"/>
  <c r="J1393" i="14"/>
  <c r="J1392" i="14"/>
  <c r="J1391" i="14"/>
  <c r="J1390" i="14"/>
  <c r="J1389" i="14"/>
  <c r="J1388" i="14"/>
  <c r="J1387" i="14"/>
  <c r="J1386" i="14"/>
  <c r="J1385" i="14"/>
  <c r="J1384" i="14"/>
  <c r="J1383" i="14"/>
  <c r="J1382" i="14"/>
  <c r="J1381" i="14"/>
  <c r="J1380" i="14"/>
  <c r="J1379" i="14"/>
  <c r="J1378" i="14"/>
  <c r="J1377" i="14"/>
  <c r="J1376" i="14"/>
  <c r="J1375" i="14"/>
  <c r="J1374" i="14"/>
  <c r="J1373" i="14"/>
  <c r="J1372" i="14"/>
  <c r="J1371" i="14"/>
  <c r="J1370" i="14"/>
  <c r="J1369" i="14"/>
  <c r="J1368" i="14"/>
  <c r="J1367" i="14"/>
  <c r="J1366" i="14"/>
  <c r="J1365" i="14"/>
  <c r="J1364" i="14"/>
  <c r="J1363" i="14"/>
  <c r="J1362" i="14"/>
  <c r="J1361" i="14"/>
  <c r="J1360" i="14"/>
  <c r="J1359" i="14"/>
  <c r="J1358" i="14"/>
  <c r="J1357" i="14"/>
  <c r="J1356" i="14"/>
  <c r="J1355" i="14"/>
  <c r="J1354" i="14"/>
  <c r="J1353" i="14"/>
  <c r="J1352" i="14"/>
  <c r="J1351" i="14"/>
  <c r="J1350" i="14"/>
  <c r="J1349" i="14"/>
  <c r="J1348" i="14"/>
  <c r="J1347" i="14"/>
  <c r="J1346" i="14"/>
  <c r="J1345" i="14"/>
  <c r="J1344" i="14"/>
  <c r="J1343" i="14"/>
  <c r="J1342" i="14"/>
  <c r="J1341" i="14"/>
  <c r="J1340" i="14"/>
  <c r="J1339" i="14"/>
  <c r="J1338" i="14"/>
  <c r="J1337" i="14"/>
  <c r="J1336" i="14"/>
  <c r="J1335" i="14"/>
  <c r="J1334" i="14"/>
  <c r="J1333" i="14"/>
  <c r="J1332" i="14"/>
  <c r="J1331" i="14"/>
  <c r="J1330" i="14"/>
  <c r="J1329" i="14"/>
  <c r="J1328" i="14"/>
  <c r="J1327" i="14"/>
  <c r="J1326" i="14"/>
  <c r="J1325" i="14"/>
  <c r="J1324" i="14"/>
  <c r="J1323" i="14"/>
  <c r="J1322" i="14"/>
  <c r="J1321" i="14"/>
  <c r="J1320" i="14"/>
  <c r="J1319" i="14"/>
  <c r="J1318" i="14"/>
  <c r="J1317" i="14"/>
  <c r="J1316" i="14"/>
  <c r="J1315" i="14"/>
  <c r="J1314" i="14"/>
  <c r="J1313" i="14"/>
  <c r="J1312" i="14"/>
  <c r="J1311" i="14"/>
  <c r="J1310" i="14"/>
  <c r="J1309" i="14"/>
  <c r="J1308" i="14"/>
  <c r="J1307" i="14"/>
  <c r="J1306" i="14"/>
  <c r="J1305" i="14"/>
  <c r="J1304" i="14"/>
  <c r="J1303" i="14"/>
  <c r="J1302" i="14"/>
  <c r="J1301" i="14"/>
  <c r="J1300" i="14"/>
  <c r="J1299" i="14"/>
  <c r="J1298" i="14"/>
  <c r="J1297" i="14"/>
  <c r="J1296" i="14"/>
  <c r="J1295" i="14"/>
  <c r="J1294" i="14"/>
  <c r="J1293" i="14"/>
  <c r="J1292" i="14"/>
  <c r="J1291" i="14"/>
  <c r="J1290" i="14"/>
  <c r="J1289" i="14"/>
  <c r="J1288" i="14"/>
  <c r="J1287" i="14"/>
  <c r="J1286" i="14"/>
  <c r="J1285" i="14"/>
  <c r="J1284" i="14"/>
  <c r="J1283" i="14"/>
  <c r="J1282" i="14"/>
  <c r="J1281" i="14"/>
  <c r="J1280" i="14"/>
  <c r="J1279" i="14"/>
  <c r="J1278" i="14"/>
  <c r="J1277" i="14"/>
  <c r="J1276" i="14"/>
  <c r="J1275" i="14"/>
  <c r="J1274" i="14"/>
  <c r="J1273" i="14"/>
  <c r="J1272" i="14"/>
  <c r="J1271" i="14"/>
  <c r="J1270" i="14"/>
  <c r="J1269" i="14"/>
  <c r="J1268" i="14"/>
  <c r="J1267" i="14"/>
  <c r="J1266" i="14"/>
  <c r="J1265" i="14"/>
  <c r="J1264" i="14"/>
  <c r="J1263" i="14"/>
  <c r="J1262" i="14"/>
  <c r="J1261" i="14"/>
  <c r="J1260" i="14"/>
  <c r="J1259" i="14"/>
  <c r="J1258" i="14"/>
  <c r="J1257" i="14"/>
  <c r="J1256" i="14"/>
  <c r="J1255" i="14"/>
  <c r="J1254" i="14"/>
  <c r="J1253" i="14"/>
  <c r="J1252" i="14"/>
  <c r="J1251" i="14"/>
  <c r="J1250" i="14"/>
  <c r="J1249" i="14"/>
  <c r="J1248" i="14"/>
  <c r="J1247" i="14"/>
  <c r="J1246" i="14"/>
  <c r="J1245" i="14"/>
  <c r="J1244" i="14"/>
  <c r="J1243" i="14"/>
  <c r="J1242" i="14"/>
  <c r="J1241" i="14"/>
  <c r="J1240" i="14"/>
  <c r="J1239" i="14"/>
  <c r="J1238" i="14"/>
  <c r="J1237" i="14"/>
  <c r="J1236" i="14"/>
  <c r="J1235" i="14"/>
  <c r="J1234" i="14"/>
  <c r="J1233" i="14"/>
  <c r="J1232" i="14"/>
  <c r="J1231" i="14"/>
  <c r="J1230" i="14"/>
  <c r="J1229" i="14"/>
  <c r="J1228" i="14"/>
  <c r="J1227" i="14"/>
  <c r="J1226" i="14"/>
  <c r="J1225" i="14"/>
  <c r="J1224" i="14"/>
  <c r="J1223" i="14"/>
  <c r="J1222" i="14"/>
  <c r="J1221" i="14"/>
  <c r="J1220" i="14"/>
  <c r="J1219" i="14"/>
  <c r="J1218" i="14"/>
  <c r="J1217" i="14"/>
  <c r="J1216" i="14"/>
  <c r="J1215" i="14"/>
  <c r="J1214" i="14"/>
  <c r="J1213" i="14"/>
  <c r="J1212" i="14"/>
  <c r="J1211" i="14"/>
  <c r="J1210" i="14"/>
  <c r="J1209" i="14"/>
  <c r="J1208" i="14"/>
  <c r="J1207" i="14"/>
  <c r="J1206" i="14"/>
  <c r="J1205" i="14"/>
  <c r="J1204" i="14"/>
  <c r="J1203" i="14"/>
  <c r="J1202" i="14"/>
  <c r="J1201" i="14"/>
  <c r="J1200" i="14"/>
  <c r="J1199" i="14"/>
  <c r="J1198" i="14"/>
  <c r="J1197" i="14"/>
  <c r="J1196" i="14"/>
  <c r="J1195" i="14"/>
  <c r="J1194" i="14"/>
  <c r="J1193" i="14"/>
  <c r="J1192" i="14"/>
  <c r="J1191" i="14"/>
  <c r="J1190" i="14"/>
  <c r="J1189" i="14"/>
  <c r="J1188" i="14"/>
  <c r="J1187" i="14"/>
  <c r="J1186" i="14"/>
  <c r="J1185" i="14"/>
  <c r="J1184" i="14"/>
  <c r="J1183" i="14"/>
  <c r="J1182" i="14"/>
  <c r="J1181" i="14"/>
  <c r="J1180" i="14"/>
  <c r="J1179" i="14"/>
  <c r="J1178" i="14"/>
  <c r="J1177" i="14"/>
  <c r="J1176" i="14"/>
  <c r="J1175" i="14"/>
  <c r="J1174" i="14"/>
  <c r="J1173" i="14"/>
  <c r="J1172" i="14"/>
  <c r="J1171" i="14"/>
  <c r="J1170" i="14"/>
  <c r="J1169" i="14"/>
  <c r="J1168" i="14"/>
  <c r="J1167" i="14"/>
  <c r="J1166" i="14"/>
  <c r="J1165" i="14"/>
  <c r="J1164" i="14"/>
  <c r="J1163" i="14"/>
  <c r="J1162" i="14"/>
  <c r="J1161" i="14"/>
  <c r="J1160" i="14"/>
  <c r="J1159" i="14"/>
  <c r="J1158" i="14"/>
  <c r="J1157" i="14"/>
  <c r="J1156" i="14"/>
  <c r="J1155" i="14"/>
  <c r="J1154" i="14"/>
  <c r="J1153" i="14"/>
  <c r="J1152" i="14"/>
  <c r="J1151" i="14"/>
  <c r="J1150" i="14"/>
  <c r="J1149" i="14"/>
  <c r="J1148" i="14"/>
  <c r="J1147" i="14"/>
  <c r="J1146" i="14"/>
  <c r="J1145" i="14"/>
  <c r="J1144" i="14"/>
  <c r="J1143" i="14"/>
  <c r="J1142" i="14"/>
  <c r="J1141" i="14"/>
  <c r="J1140" i="14"/>
  <c r="J1139" i="14"/>
  <c r="J1138" i="14"/>
  <c r="J1137" i="14"/>
  <c r="J1136" i="14"/>
  <c r="J1135" i="14"/>
  <c r="J1134" i="14"/>
  <c r="J1133" i="14"/>
  <c r="J1132" i="14"/>
  <c r="J1131" i="14"/>
  <c r="J1130" i="14"/>
  <c r="J1129" i="14"/>
  <c r="J1128" i="14"/>
  <c r="J1127" i="14"/>
  <c r="J1126" i="14"/>
  <c r="J1125" i="14"/>
  <c r="J1124" i="14"/>
  <c r="J1123" i="14"/>
  <c r="J1122" i="14"/>
  <c r="J1121" i="14"/>
  <c r="J1120" i="14"/>
  <c r="J1119" i="14"/>
  <c r="J1118" i="14"/>
  <c r="J1117" i="14"/>
  <c r="J1116" i="14"/>
  <c r="J1115" i="14"/>
  <c r="J1114" i="14"/>
  <c r="J1113" i="14"/>
  <c r="J1112" i="14"/>
  <c r="J1111" i="14"/>
  <c r="J1110" i="14"/>
  <c r="J1109" i="14"/>
  <c r="J1108" i="14"/>
  <c r="J1107" i="14"/>
  <c r="J1106" i="14"/>
  <c r="J1105" i="14"/>
  <c r="J1104" i="14"/>
  <c r="J1103" i="14"/>
  <c r="J1102" i="14"/>
  <c r="J1101" i="14"/>
  <c r="J1100" i="14"/>
  <c r="J1099" i="14"/>
  <c r="J1098" i="14"/>
  <c r="J1097" i="14"/>
  <c r="J1096" i="14"/>
  <c r="J1095" i="14"/>
  <c r="J1094" i="14"/>
  <c r="J1093" i="14"/>
  <c r="J1092" i="14"/>
  <c r="J1091" i="14"/>
  <c r="J1090" i="14"/>
  <c r="J1089" i="14"/>
  <c r="J1088" i="14"/>
  <c r="J1087" i="14"/>
  <c r="J1086" i="14"/>
  <c r="J1085" i="14"/>
  <c r="J1084" i="14"/>
  <c r="J1083" i="14"/>
  <c r="J1082" i="14"/>
  <c r="J1081" i="14"/>
  <c r="J1080" i="14"/>
  <c r="J1079" i="14"/>
  <c r="J1078" i="14"/>
  <c r="J1077" i="14"/>
  <c r="J1076" i="14"/>
  <c r="J1075" i="14"/>
  <c r="J1074" i="14"/>
  <c r="J1073" i="14"/>
  <c r="J1072" i="14"/>
  <c r="J1071" i="14"/>
  <c r="J1070" i="14"/>
  <c r="J1069" i="14"/>
  <c r="J1068" i="14"/>
  <c r="J1067" i="14"/>
  <c r="J1066" i="14"/>
  <c r="J1065" i="14"/>
  <c r="J1064" i="14"/>
  <c r="J1063" i="14"/>
  <c r="J1062" i="14"/>
  <c r="J1061" i="14"/>
  <c r="J1060" i="14"/>
  <c r="J1059" i="14"/>
  <c r="J1058" i="14"/>
  <c r="J1057" i="14"/>
  <c r="J1056" i="14"/>
  <c r="C377" i="43" s="1"/>
  <c r="J1055" i="14"/>
  <c r="J1054" i="14"/>
  <c r="J1053" i="14"/>
  <c r="C355" i="43" s="1"/>
  <c r="J1052" i="14"/>
  <c r="J1051" i="14"/>
  <c r="J1050" i="14"/>
  <c r="J1049" i="14"/>
  <c r="J1048" i="14"/>
  <c r="J1047" i="14"/>
  <c r="J1046" i="14"/>
  <c r="J1045" i="14"/>
  <c r="J1044" i="14"/>
  <c r="C284" i="43" s="1"/>
  <c r="J1043" i="14"/>
  <c r="C268" i="43" s="1"/>
  <c r="J1042" i="14"/>
  <c r="J1041" i="14"/>
  <c r="C241" i="43" s="1"/>
  <c r="J1040" i="14"/>
  <c r="J1039" i="14"/>
  <c r="C225" i="43" s="1"/>
  <c r="J1038" i="14"/>
  <c r="C224" i="43" s="1"/>
  <c r="J1037" i="14"/>
  <c r="C223" i="43" s="1"/>
  <c r="J1036" i="14"/>
  <c r="J1035" i="14"/>
  <c r="J1034" i="14"/>
  <c r="J1033" i="14"/>
  <c r="J1032" i="14"/>
  <c r="J1031" i="14"/>
  <c r="J1030" i="14"/>
  <c r="J1029" i="14"/>
  <c r="J1028" i="14"/>
  <c r="J1027" i="14"/>
  <c r="J1026" i="14"/>
  <c r="J1025" i="14"/>
  <c r="J1024" i="14"/>
  <c r="J1023" i="14"/>
  <c r="C107" i="43" s="1"/>
  <c r="J1022" i="14"/>
  <c r="C77" i="44" s="1"/>
  <c r="J1021" i="14"/>
  <c r="J1020" i="14"/>
  <c r="C69" i="44" s="1"/>
  <c r="J1019" i="14"/>
  <c r="C59" i="44" s="1"/>
  <c r="J1018" i="14"/>
  <c r="J1017" i="14"/>
  <c r="C487" i="43" s="1"/>
  <c r="J1016" i="14"/>
  <c r="J1015" i="14"/>
  <c r="C473" i="43" s="1"/>
  <c r="J1014" i="14"/>
  <c r="C472" i="43" s="1"/>
  <c r="J1013" i="14"/>
  <c r="C457" i="43" s="1"/>
  <c r="J1012" i="14"/>
  <c r="J1011" i="14"/>
  <c r="J1010" i="14"/>
  <c r="J1009" i="14"/>
  <c r="C452" i="43" s="1"/>
  <c r="J1008" i="14"/>
  <c r="C447" i="43" s="1"/>
  <c r="J1007" i="14"/>
  <c r="J1006" i="14"/>
  <c r="C445" i="43" s="1"/>
  <c r="J1005" i="14"/>
  <c r="J1004" i="14"/>
  <c r="J1003" i="14"/>
  <c r="J1002" i="14"/>
  <c r="J1001" i="14"/>
  <c r="C431" i="43" s="1"/>
  <c r="J1000" i="14"/>
  <c r="J999" i="14"/>
  <c r="J998" i="14"/>
  <c r="C418" i="43" s="1"/>
  <c r="J997" i="14"/>
  <c r="C417" i="43" s="1"/>
  <c r="J996" i="14"/>
  <c r="C416" i="43" s="1"/>
  <c r="J995" i="14"/>
  <c r="J994" i="14"/>
  <c r="J993" i="14"/>
  <c r="J992" i="14"/>
  <c r="C396" i="43" s="1"/>
  <c r="J991" i="14"/>
  <c r="C394" i="43" s="1"/>
  <c r="J990" i="14"/>
  <c r="C387" i="43" s="1"/>
  <c r="J989" i="14"/>
  <c r="J988" i="14"/>
  <c r="C373" i="43" s="1"/>
  <c r="J987" i="14"/>
  <c r="C368" i="43" s="1"/>
  <c r="J986" i="14"/>
  <c r="C367" i="43" s="1"/>
  <c r="J985" i="14"/>
  <c r="J984" i="14"/>
  <c r="C364" i="43" s="1"/>
  <c r="J983" i="14"/>
  <c r="J982" i="14"/>
  <c r="C349" i="43" s="1"/>
  <c r="J981" i="14"/>
  <c r="C342" i="43" s="1"/>
  <c r="J980" i="14"/>
  <c r="J979" i="14"/>
  <c r="J978" i="14"/>
  <c r="J977" i="14"/>
  <c r="J976" i="14"/>
  <c r="J975" i="14"/>
  <c r="C339" i="43" s="1"/>
  <c r="J974" i="14"/>
  <c r="J973" i="14"/>
  <c r="C315" i="43" s="1"/>
  <c r="J972" i="14"/>
  <c r="C313" i="43" s="1"/>
  <c r="J971" i="14"/>
  <c r="J970" i="14"/>
  <c r="J969" i="14"/>
  <c r="J968" i="14"/>
  <c r="J967" i="14"/>
  <c r="C297" i="43" s="1"/>
  <c r="J966" i="14"/>
  <c r="J965" i="14"/>
  <c r="C295" i="43" s="1"/>
  <c r="J964" i="14"/>
  <c r="C288" i="43" s="1"/>
  <c r="J963" i="14"/>
  <c r="J962" i="14"/>
  <c r="J961" i="14"/>
  <c r="J960" i="14"/>
  <c r="C235" i="43" s="1"/>
  <c r="J959" i="14"/>
  <c r="C233" i="43" s="1"/>
  <c r="J958" i="14"/>
  <c r="C209" i="43" s="1"/>
  <c r="J957" i="14"/>
  <c r="J956" i="14"/>
  <c r="J955" i="14"/>
  <c r="C217" i="44" s="1"/>
  <c r="J954" i="14"/>
  <c r="C186" i="44" s="1"/>
  <c r="J953" i="14"/>
  <c r="J952" i="14"/>
  <c r="C176" i="44" s="1"/>
  <c r="J951" i="14"/>
  <c r="C175" i="44" s="1"/>
  <c r="J950" i="14"/>
  <c r="C174" i="44" s="1"/>
  <c r="J949" i="14"/>
  <c r="C173" i="44" s="1"/>
  <c r="J948" i="14"/>
  <c r="C171" i="44" s="1"/>
  <c r="J947" i="14"/>
  <c r="C160" i="44" s="1"/>
  <c r="J946" i="14"/>
  <c r="J945" i="14"/>
  <c r="C147" i="44" s="1"/>
  <c r="J944" i="14"/>
  <c r="C142" i="44" s="1"/>
  <c r="J943" i="14"/>
  <c r="C141" i="44" s="1"/>
  <c r="J942" i="14"/>
  <c r="C140" i="44" s="1"/>
  <c r="J941" i="14"/>
  <c r="J940" i="14"/>
  <c r="J939" i="14"/>
  <c r="C133" i="44" s="1"/>
  <c r="J938" i="14"/>
  <c r="C125" i="44" s="1"/>
  <c r="J937" i="14"/>
  <c r="C124" i="44" s="1"/>
  <c r="J936" i="14"/>
  <c r="C116" i="44" s="1"/>
  <c r="J935" i="14"/>
  <c r="C115" i="44" s="1"/>
  <c r="J934" i="14"/>
  <c r="J933" i="14"/>
  <c r="C110" i="44" s="1"/>
  <c r="J932" i="14"/>
  <c r="C107" i="44" s="1"/>
  <c r="J931" i="14"/>
  <c r="J930" i="14"/>
  <c r="C92" i="44" s="1"/>
  <c r="J929" i="14"/>
  <c r="J928" i="14"/>
  <c r="J927" i="14"/>
  <c r="C54" i="44" s="1"/>
  <c r="J926" i="14"/>
  <c r="J925" i="14"/>
  <c r="C496" i="43" s="1"/>
  <c r="J924" i="14"/>
  <c r="C492" i="43" s="1"/>
  <c r="J923" i="14"/>
  <c r="C482" i="43" s="1"/>
  <c r="J922" i="14"/>
  <c r="C481" i="43" s="1"/>
  <c r="J921" i="14"/>
  <c r="J920" i="14"/>
  <c r="C480" i="43" s="1"/>
  <c r="J919" i="14"/>
  <c r="C478" i="43" s="1"/>
  <c r="J918" i="14"/>
  <c r="C476" i="43" s="1"/>
  <c r="J917" i="14"/>
  <c r="C470" i="43" s="1"/>
  <c r="J916" i="14"/>
  <c r="J915" i="14"/>
  <c r="C462" i="43" s="1"/>
  <c r="J914" i="14"/>
  <c r="C460" i="43" s="1"/>
  <c r="J913" i="14"/>
  <c r="C456" i="43" s="1"/>
  <c r="J912" i="14"/>
  <c r="C448" i="43" s="1"/>
  <c r="J911" i="14"/>
  <c r="C437" i="43" s="1"/>
  <c r="J910" i="14"/>
  <c r="J909" i="14"/>
  <c r="C423" i="43" s="1"/>
  <c r="J908" i="14"/>
  <c r="C422" i="43" s="1"/>
  <c r="J907" i="14"/>
  <c r="J906" i="14"/>
  <c r="J905" i="14"/>
  <c r="J904" i="14"/>
  <c r="C372" i="43" s="1"/>
  <c r="J903" i="14"/>
  <c r="C365" i="43" s="1"/>
  <c r="J902" i="14"/>
  <c r="J901" i="14"/>
  <c r="J900" i="14"/>
  <c r="J899" i="14"/>
  <c r="C237" i="44" s="1"/>
  <c r="J898" i="14"/>
  <c r="C236" i="44" s="1"/>
  <c r="J897" i="14"/>
  <c r="J896" i="14"/>
  <c r="C233" i="44" s="1"/>
  <c r="J895" i="14"/>
  <c r="C232" i="44" s="1"/>
  <c r="J894" i="14"/>
  <c r="C225" i="44" s="1"/>
  <c r="J893" i="14"/>
  <c r="C224" i="44" s="1"/>
  <c r="J892" i="14"/>
  <c r="C223" i="44" s="1"/>
  <c r="J891" i="14"/>
  <c r="C209" i="44" s="1"/>
  <c r="J890" i="14"/>
  <c r="C208" i="44" s="1"/>
  <c r="J889" i="14"/>
  <c r="C207" i="44" s="1"/>
  <c r="J888" i="14"/>
  <c r="C205" i="44" s="1"/>
  <c r="J887" i="14"/>
  <c r="C204" i="44" s="1"/>
  <c r="J886" i="14"/>
  <c r="C203" i="44" s="1"/>
  <c r="J885" i="14"/>
  <c r="C202" i="44" s="1"/>
  <c r="J884" i="14"/>
  <c r="C201" i="44" s="1"/>
  <c r="J883" i="14"/>
  <c r="C199" i="44" s="1"/>
  <c r="J882" i="14"/>
  <c r="C198" i="44" s="1"/>
  <c r="J881" i="14"/>
  <c r="C197" i="44" s="1"/>
  <c r="J880" i="14"/>
  <c r="C195" i="44" s="1"/>
  <c r="J879" i="14"/>
  <c r="C194" i="44" s="1"/>
  <c r="J878" i="14"/>
  <c r="C191" i="44" s="1"/>
  <c r="J877" i="14"/>
  <c r="J876" i="14"/>
  <c r="J875" i="14"/>
  <c r="J874" i="14"/>
  <c r="J873" i="14"/>
  <c r="C184" i="44" s="1"/>
  <c r="J872" i="14"/>
  <c r="C180" i="44" s="1"/>
  <c r="J871" i="14"/>
  <c r="C179" i="44" s="1"/>
  <c r="J870" i="14"/>
  <c r="C167" i="44" s="1"/>
  <c r="J869" i="14"/>
  <c r="C164" i="44" s="1"/>
  <c r="J868" i="14"/>
  <c r="C163" i="44" s="1"/>
  <c r="J867" i="14"/>
  <c r="J866" i="14"/>
  <c r="J865" i="14"/>
  <c r="J864" i="14"/>
  <c r="C118" i="44" s="1"/>
  <c r="J863" i="14"/>
  <c r="J862" i="14"/>
  <c r="J861" i="14"/>
  <c r="C81" i="44" s="1"/>
  <c r="J860" i="14"/>
  <c r="J859" i="14"/>
  <c r="C433" i="43" s="1"/>
  <c r="J858" i="14"/>
  <c r="J857" i="14"/>
  <c r="C374" i="43" s="1"/>
  <c r="J856" i="14"/>
  <c r="C366" i="43" s="1"/>
  <c r="J855" i="14"/>
  <c r="J854" i="14"/>
  <c r="J853" i="14"/>
  <c r="C305" i="43" s="1"/>
  <c r="J852" i="14"/>
  <c r="J851" i="14"/>
  <c r="C141" i="43" s="1"/>
  <c r="J850" i="14"/>
  <c r="J849" i="14"/>
  <c r="C183" i="43" s="1"/>
  <c r="J848" i="14"/>
  <c r="J847" i="14"/>
  <c r="J846" i="14"/>
  <c r="C49" i="44" s="1"/>
  <c r="J845" i="14"/>
  <c r="C495" i="43" s="1"/>
  <c r="J844" i="14"/>
  <c r="C491" i="43" s="1"/>
  <c r="J843" i="14"/>
  <c r="C420" i="43" s="1"/>
  <c r="J842" i="14"/>
  <c r="C341" i="43" s="1"/>
  <c r="J841" i="14"/>
  <c r="C318" i="43" s="1"/>
  <c r="J840" i="14"/>
  <c r="C281" i="43" s="1"/>
  <c r="J839" i="14"/>
  <c r="C390" i="43" s="1"/>
  <c r="J838" i="14"/>
  <c r="C378" i="43" s="1"/>
  <c r="J837" i="14"/>
  <c r="C309" i="43" s="1"/>
  <c r="J836" i="14"/>
  <c r="J835" i="14"/>
  <c r="J834" i="14"/>
  <c r="J833" i="14"/>
  <c r="C235" i="44" s="1"/>
  <c r="J832" i="14"/>
  <c r="C227" i="44" s="1"/>
  <c r="J831" i="14"/>
  <c r="C222" i="44" s="1"/>
  <c r="J830" i="14"/>
  <c r="C200" i="44" s="1"/>
  <c r="J829" i="14"/>
  <c r="C129" i="44" s="1"/>
  <c r="J828" i="14"/>
  <c r="J827" i="14"/>
  <c r="C183" i="44" s="1"/>
  <c r="J826" i="14"/>
  <c r="C182" i="44" s="1"/>
  <c r="J825" i="14"/>
  <c r="C165" i="44" s="1"/>
  <c r="J824" i="14"/>
  <c r="C157" i="44" s="1"/>
  <c r="J823" i="14"/>
  <c r="C139" i="44" s="1"/>
  <c r="J822" i="14"/>
  <c r="J821" i="14"/>
  <c r="J820" i="14"/>
  <c r="C85" i="44" s="1"/>
  <c r="J819" i="14"/>
  <c r="C174" i="43" s="1"/>
  <c r="J818" i="14"/>
  <c r="C256" i="43" s="1"/>
  <c r="J817" i="14"/>
  <c r="C255" i="43" s="1"/>
  <c r="J816" i="14"/>
  <c r="J815" i="14"/>
  <c r="J814" i="14"/>
  <c r="C203" i="43" s="1"/>
  <c r="J813" i="14"/>
  <c r="C181" i="43" s="1"/>
  <c r="J812" i="14"/>
  <c r="C171" i="43" s="1"/>
  <c r="J811" i="14"/>
  <c r="J810" i="14"/>
  <c r="C161" i="43" s="1"/>
  <c r="J809" i="14"/>
  <c r="C156" i="43" s="1"/>
  <c r="J808" i="14"/>
  <c r="J807" i="14"/>
  <c r="J806" i="14"/>
  <c r="J805" i="14"/>
  <c r="C87" i="43" s="1"/>
  <c r="J804" i="14"/>
  <c r="J803" i="14"/>
  <c r="J802" i="14"/>
  <c r="J801" i="14"/>
  <c r="J800" i="14"/>
  <c r="C74" i="43" s="1"/>
  <c r="J799" i="14"/>
  <c r="J798" i="14"/>
  <c r="C71" i="43" s="1"/>
  <c r="J797" i="14"/>
  <c r="C63" i="43" s="1"/>
  <c r="J796" i="14"/>
  <c r="C60" i="43" s="1"/>
  <c r="J795" i="14"/>
  <c r="C59" i="43" s="1"/>
  <c r="J794" i="14"/>
  <c r="J793" i="14"/>
  <c r="J792" i="14"/>
  <c r="C55" i="43" s="1"/>
  <c r="J791" i="14"/>
  <c r="J790" i="14"/>
  <c r="J789" i="14"/>
  <c r="C48" i="43" s="1"/>
  <c r="J788" i="14"/>
  <c r="J787" i="14"/>
  <c r="J786" i="14"/>
  <c r="C21" i="43" s="1"/>
  <c r="J785" i="14"/>
  <c r="C18" i="43" s="1"/>
  <c r="J784" i="14"/>
  <c r="J783" i="14"/>
  <c r="J782" i="14"/>
  <c r="J781" i="14"/>
  <c r="C490" i="43" s="1"/>
  <c r="J780" i="14"/>
  <c r="C489" i="43" s="1"/>
  <c r="J779" i="14"/>
  <c r="J778" i="14"/>
  <c r="C425" i="43" s="1"/>
  <c r="J777" i="14"/>
  <c r="C411" i="43" s="1"/>
  <c r="J776" i="14"/>
  <c r="C408" i="43" s="1"/>
  <c r="J775" i="14"/>
  <c r="C380" i="43" s="1"/>
  <c r="J774" i="14"/>
  <c r="J773" i="14"/>
  <c r="C345" i="43" s="1"/>
  <c r="J772" i="14"/>
  <c r="C336" i="43" s="1"/>
  <c r="J771" i="14"/>
  <c r="C319" i="43" s="1"/>
  <c r="J770" i="14"/>
  <c r="J769" i="14"/>
  <c r="C291" i="43" s="1"/>
  <c r="J768" i="14"/>
  <c r="J767" i="14"/>
  <c r="C270" i="43" s="1"/>
  <c r="J766" i="14"/>
  <c r="J765" i="14"/>
  <c r="J764" i="14"/>
  <c r="C252" i="43" s="1"/>
  <c r="J763" i="14"/>
  <c r="J762" i="14"/>
  <c r="J761" i="14"/>
  <c r="C218" i="43" s="1"/>
  <c r="J760" i="14"/>
  <c r="J759" i="14"/>
  <c r="J758" i="14"/>
  <c r="C197" i="43" s="1"/>
  <c r="J757" i="14"/>
  <c r="J756" i="14"/>
  <c r="C191" i="43" s="1"/>
  <c r="J755" i="14"/>
  <c r="J754" i="14"/>
  <c r="C178" i="43" s="1"/>
  <c r="J753" i="14"/>
  <c r="J752" i="14"/>
  <c r="J751" i="14"/>
  <c r="C152" i="43" s="1"/>
  <c r="J750" i="14"/>
  <c r="C96" i="43" s="1"/>
  <c r="J749" i="14"/>
  <c r="C83" i="43" s="1"/>
  <c r="J748" i="14"/>
  <c r="J747" i="14"/>
  <c r="C126" i="43" s="1"/>
  <c r="J746" i="14"/>
  <c r="C86" i="43" s="1"/>
  <c r="J745" i="14"/>
  <c r="C81" i="43" s="1"/>
  <c r="J744" i="14"/>
  <c r="C76" i="43" s="1"/>
  <c r="J743" i="14"/>
  <c r="C67" i="43" s="1"/>
  <c r="J742" i="14"/>
  <c r="J741" i="14"/>
  <c r="C51" i="43" s="1"/>
  <c r="J740" i="14"/>
  <c r="C162" i="44" s="1"/>
  <c r="J739" i="14"/>
  <c r="C106" i="44" s="1"/>
  <c r="J738" i="14"/>
  <c r="J737" i="14"/>
  <c r="C79" i="44" s="1"/>
  <c r="J736" i="14"/>
  <c r="J735" i="14"/>
  <c r="J734" i="14"/>
  <c r="J733" i="14"/>
  <c r="C61" i="44" s="1"/>
  <c r="J732" i="14"/>
  <c r="C51" i="44" s="1"/>
  <c r="J731" i="14"/>
  <c r="C46" i="44" s="1"/>
  <c r="J730" i="14"/>
  <c r="C32" i="44" s="1"/>
  <c r="J729" i="14"/>
  <c r="J728" i="14"/>
  <c r="C25" i="44" s="1"/>
  <c r="J727" i="14"/>
  <c r="C22" i="44" s="1"/>
  <c r="J726" i="14"/>
  <c r="C17" i="44" s="1"/>
  <c r="J725" i="14"/>
  <c r="J724" i="14"/>
  <c r="C16" i="44" s="1"/>
  <c r="J723" i="14"/>
  <c r="C497" i="43" s="1"/>
  <c r="J722" i="14"/>
  <c r="C488" i="43" s="1"/>
  <c r="J721" i="14"/>
  <c r="C486" i="43" s="1"/>
  <c r="J720" i="14"/>
  <c r="C485" i="43" s="1"/>
  <c r="J719" i="14"/>
  <c r="C475" i="43" s="1"/>
  <c r="J718" i="14"/>
  <c r="C474" i="43" s="1"/>
  <c r="J717" i="14"/>
  <c r="C466" i="43" s="1"/>
  <c r="J716" i="14"/>
  <c r="C465" i="43" s="1"/>
  <c r="J715" i="14"/>
  <c r="J714" i="14"/>
  <c r="C369" i="43" s="1"/>
  <c r="J713" i="14"/>
  <c r="C453" i="43" s="1"/>
  <c r="J712" i="14"/>
  <c r="C440" i="43" s="1"/>
  <c r="J711" i="14"/>
  <c r="C424" i="43" s="1"/>
  <c r="J710" i="14"/>
  <c r="C414" i="43" s="1"/>
  <c r="J709" i="14"/>
  <c r="J708" i="14"/>
  <c r="J707" i="14"/>
  <c r="C405" i="43" s="1"/>
  <c r="J706" i="14"/>
  <c r="C402" i="43" s="1"/>
  <c r="J705" i="14"/>
  <c r="J704" i="14"/>
  <c r="J703" i="14"/>
  <c r="C354" i="43" s="1"/>
  <c r="J702" i="14"/>
  <c r="C330" i="43" s="1"/>
  <c r="J701" i="14"/>
  <c r="J700" i="14"/>
  <c r="C328" i="43" s="1"/>
  <c r="J699" i="14"/>
  <c r="J698" i="14"/>
  <c r="C201" i="43" s="1"/>
  <c r="J697" i="14"/>
  <c r="J696" i="14"/>
  <c r="C300" i="43" s="1"/>
  <c r="J695" i="14"/>
  <c r="C301" i="43" s="1"/>
  <c r="J694" i="14"/>
  <c r="J693" i="14"/>
  <c r="C194" i="43" s="1"/>
  <c r="J692" i="14"/>
  <c r="J691" i="14"/>
  <c r="C283" i="43" s="1"/>
  <c r="J690" i="14"/>
  <c r="J689" i="14"/>
  <c r="C258" i="43" s="1"/>
  <c r="J688" i="14"/>
  <c r="J687" i="14"/>
  <c r="J686" i="14"/>
  <c r="C251" i="43" s="1"/>
  <c r="J685" i="14"/>
  <c r="J684" i="14"/>
  <c r="C247" i="43" s="1"/>
  <c r="J683" i="14"/>
  <c r="C246" i="43" s="1"/>
  <c r="J682" i="14"/>
  <c r="C245" i="43" s="1"/>
  <c r="J681" i="14"/>
  <c r="C244" i="43" s="1"/>
  <c r="J680" i="14"/>
  <c r="C243" i="43" s="1"/>
  <c r="J679" i="14"/>
  <c r="C69" i="43" s="1"/>
  <c r="J678" i="14"/>
  <c r="C242" i="43" s="1"/>
  <c r="J677" i="14"/>
  <c r="J676" i="14"/>
  <c r="C234" i="43" s="1"/>
  <c r="J675" i="14"/>
  <c r="J674" i="14"/>
  <c r="C211" i="43" s="1"/>
  <c r="J673" i="14"/>
  <c r="C157" i="43" s="1"/>
  <c r="J672" i="14"/>
  <c r="C134" i="43" s="1"/>
  <c r="J671" i="14"/>
  <c r="C199" i="43" s="1"/>
  <c r="J670" i="14"/>
  <c r="J669" i="14"/>
  <c r="C124" i="43" s="1"/>
  <c r="J668" i="14"/>
  <c r="J667" i="14"/>
  <c r="C88" i="43" s="1"/>
  <c r="J666" i="14"/>
  <c r="C193" i="43" s="1"/>
  <c r="J665" i="14"/>
  <c r="C192" i="43" s="1"/>
  <c r="J664" i="14"/>
  <c r="C82" i="43" s="1"/>
  <c r="J663" i="14"/>
  <c r="J662" i="14"/>
  <c r="J661" i="14"/>
  <c r="C165" i="43" s="1"/>
  <c r="J660" i="14"/>
  <c r="J659" i="14"/>
  <c r="J658" i="14"/>
  <c r="C138" i="43" s="1"/>
  <c r="J657" i="14"/>
  <c r="J656" i="14"/>
  <c r="C115" i="43" s="1"/>
  <c r="J655" i="14"/>
  <c r="C113" i="43" s="1"/>
  <c r="J654" i="14"/>
  <c r="C106" i="43" s="1"/>
  <c r="J653" i="14"/>
  <c r="C99" i="43" s="1"/>
  <c r="J652" i="14"/>
  <c r="C91" i="43" s="1"/>
  <c r="J651" i="14"/>
  <c r="J650" i="14"/>
  <c r="J649" i="14"/>
  <c r="C238" i="44" s="1"/>
  <c r="J648" i="14"/>
  <c r="C234" i="44" s="1"/>
  <c r="J647" i="14"/>
  <c r="C231" i="44" s="1"/>
  <c r="J646" i="14"/>
  <c r="C226" i="44" s="1"/>
  <c r="J645" i="14"/>
  <c r="C221" i="44" s="1"/>
  <c r="J644" i="14"/>
  <c r="C220" i="44" s="1"/>
  <c r="J643" i="14"/>
  <c r="C219" i="44" s="1"/>
  <c r="J642" i="14"/>
  <c r="C218" i="44" s="1"/>
  <c r="J641" i="14"/>
  <c r="C214" i="44" s="1"/>
  <c r="J640" i="14"/>
  <c r="C213" i="44" s="1"/>
  <c r="J639" i="14"/>
  <c r="C211" i="44" s="1"/>
  <c r="J638" i="14"/>
  <c r="C206" i="44" s="1"/>
  <c r="J637" i="14"/>
  <c r="C196" i="44" s="1"/>
  <c r="J636" i="14"/>
  <c r="C193" i="44" s="1"/>
  <c r="J635" i="14"/>
  <c r="C172" i="44" s="1"/>
  <c r="J634" i="14"/>
  <c r="C166" i="44" s="1"/>
  <c r="J633" i="14"/>
  <c r="C146" i="44" s="1"/>
  <c r="J632" i="14"/>
  <c r="C136" i="44" s="1"/>
  <c r="J631" i="14"/>
  <c r="J630" i="14"/>
  <c r="C126" i="44" s="1"/>
  <c r="J629" i="14"/>
  <c r="J628" i="14"/>
  <c r="C109" i="44" s="1"/>
  <c r="J627" i="14"/>
  <c r="J626" i="14"/>
  <c r="J625" i="14"/>
  <c r="J624" i="14"/>
  <c r="J623" i="14"/>
  <c r="C86" i="44" s="1"/>
  <c r="J622" i="14"/>
  <c r="C78" i="44" s="1"/>
  <c r="J621" i="14"/>
  <c r="C70" i="44" s="1"/>
  <c r="J620" i="14"/>
  <c r="C65" i="44" s="1"/>
  <c r="J619" i="14"/>
  <c r="C62" i="44" s="1"/>
  <c r="J618" i="14"/>
  <c r="C53" i="44" s="1"/>
  <c r="J617" i="14"/>
  <c r="C29" i="44" s="1"/>
  <c r="J616" i="14"/>
  <c r="C40" i="44" s="1"/>
  <c r="J615" i="14"/>
  <c r="J614" i="14"/>
  <c r="J613" i="14"/>
  <c r="J612" i="14"/>
  <c r="C449" i="43" s="1"/>
  <c r="J611" i="14"/>
  <c r="C213" i="43" s="1"/>
  <c r="J610" i="14"/>
  <c r="J609" i="14"/>
  <c r="C359" i="43" s="1"/>
  <c r="J608" i="14"/>
  <c r="J607" i="14"/>
  <c r="J606" i="14"/>
  <c r="J605" i="14"/>
  <c r="C282" i="43" s="1"/>
  <c r="J604" i="14"/>
  <c r="C279" i="43" s="1"/>
  <c r="J603" i="14"/>
  <c r="C204" i="43" s="1"/>
  <c r="J602" i="14"/>
  <c r="J601" i="14"/>
  <c r="J600" i="14"/>
  <c r="J599" i="14"/>
  <c r="C219" i="43" s="1"/>
  <c r="J598" i="14"/>
  <c r="J597" i="14"/>
  <c r="C205" i="43" s="1"/>
  <c r="J596" i="14"/>
  <c r="C92" i="43" s="1"/>
  <c r="J595" i="14"/>
  <c r="C195" i="43" s="1"/>
  <c r="J594" i="14"/>
  <c r="J593" i="14"/>
  <c r="C146" i="43" s="1"/>
  <c r="J592" i="14"/>
  <c r="J591" i="14"/>
  <c r="J590" i="14"/>
  <c r="C33" i="43" s="1"/>
  <c r="J589" i="14"/>
  <c r="J588" i="14"/>
  <c r="J587" i="14"/>
  <c r="C17" i="43" s="1"/>
  <c r="J586" i="14"/>
  <c r="C154" i="44" s="1"/>
  <c r="J585" i="14"/>
  <c r="J584" i="14"/>
  <c r="J583" i="14"/>
  <c r="C18" i="44" s="1"/>
  <c r="J582" i="14"/>
  <c r="J581" i="14"/>
  <c r="J580" i="14"/>
  <c r="C184" i="43" s="1"/>
  <c r="J579" i="14"/>
  <c r="J578" i="14"/>
  <c r="J577" i="14"/>
  <c r="J576" i="14"/>
  <c r="J575" i="14"/>
  <c r="C137" i="43" s="1"/>
  <c r="J574" i="14"/>
  <c r="C32" i="43" s="1"/>
  <c r="J573" i="14"/>
  <c r="C128" i="43" s="1"/>
  <c r="J572" i="14"/>
  <c r="J571" i="14"/>
  <c r="J570" i="14"/>
  <c r="C28" i="43" s="1"/>
  <c r="J569" i="14"/>
  <c r="J568" i="14"/>
  <c r="J567" i="14"/>
  <c r="C16" i="43" s="1"/>
  <c r="J566" i="14"/>
  <c r="C70" i="43" s="1"/>
  <c r="J565" i="14"/>
  <c r="C66" i="43" s="1"/>
  <c r="J564" i="14"/>
  <c r="C65" i="43" s="1"/>
  <c r="J563" i="14"/>
  <c r="J562" i="14"/>
  <c r="J561" i="14"/>
  <c r="J560" i="14"/>
  <c r="J559" i="14"/>
  <c r="J558" i="14"/>
  <c r="J557" i="14"/>
  <c r="C5" i="44" s="1"/>
  <c r="J556" i="14"/>
  <c r="C494" i="43" s="1"/>
  <c r="J555" i="14"/>
  <c r="J554" i="14"/>
  <c r="J553" i="14"/>
  <c r="C446" i="43" s="1"/>
  <c r="J552" i="14"/>
  <c r="J551" i="14"/>
  <c r="J550" i="14"/>
  <c r="C403" i="43" s="1"/>
  <c r="J549" i="14"/>
  <c r="C401" i="43" s="1"/>
  <c r="J548" i="14"/>
  <c r="J547" i="14"/>
  <c r="C386" i="43" s="1"/>
  <c r="J546" i="14"/>
  <c r="J545" i="14"/>
  <c r="C381" i="43" s="1"/>
  <c r="J544" i="14"/>
  <c r="J543" i="14"/>
  <c r="C332" i="43" s="1"/>
  <c r="J542" i="14"/>
  <c r="C325" i="43" s="1"/>
  <c r="J541" i="14"/>
  <c r="C320" i="43" s="1"/>
  <c r="J540" i="14"/>
  <c r="J539" i="14"/>
  <c r="J538" i="14"/>
  <c r="J537" i="14"/>
  <c r="C229" i="43" s="1"/>
  <c r="J536" i="14"/>
  <c r="C217" i="43" s="1"/>
  <c r="J535" i="14"/>
  <c r="C230" i="44" s="1"/>
  <c r="J534" i="14"/>
  <c r="C229" i="44" s="1"/>
  <c r="J533" i="14"/>
  <c r="C212" i="44" s="1"/>
  <c r="J532" i="14"/>
  <c r="C188" i="44" s="1"/>
  <c r="J531" i="14"/>
  <c r="J530" i="14"/>
  <c r="J529" i="14"/>
  <c r="C159" i="44" s="1"/>
  <c r="J528" i="14"/>
  <c r="J527" i="14"/>
  <c r="C156" i="44" s="1"/>
  <c r="J526" i="14"/>
  <c r="C155" i="44" s="1"/>
  <c r="J525" i="14"/>
  <c r="C153" i="44" s="1"/>
  <c r="J524" i="14"/>
  <c r="J523" i="14"/>
  <c r="C152" i="44" s="1"/>
  <c r="J522" i="14"/>
  <c r="C149" i="44" s="1"/>
  <c r="J521" i="14"/>
  <c r="J520" i="14"/>
  <c r="C143" i="44" s="1"/>
  <c r="J519" i="14"/>
  <c r="C123" i="44" s="1"/>
  <c r="J518" i="14"/>
  <c r="C112" i="44" s="1"/>
  <c r="J517" i="14"/>
  <c r="C105" i="44" s="1"/>
  <c r="J516" i="14"/>
  <c r="J515" i="14"/>
  <c r="C100" i="44" s="1"/>
  <c r="J514" i="14"/>
  <c r="J513" i="14"/>
  <c r="C75" i="44" s="1"/>
  <c r="J512" i="14"/>
  <c r="C71" i="44" s="1"/>
  <c r="J511" i="14"/>
  <c r="C428" i="43" s="1"/>
  <c r="J510" i="14"/>
  <c r="C212" i="43" s="1"/>
  <c r="J509" i="14"/>
  <c r="C216" i="43" s="1"/>
  <c r="J508" i="14"/>
  <c r="C324" i="43" s="1"/>
  <c r="J507" i="14"/>
  <c r="C322" i="43" s="1"/>
  <c r="J506" i="14"/>
  <c r="C299" i="43" s="1"/>
  <c r="J505" i="14"/>
  <c r="C155" i="43" s="1"/>
  <c r="J504" i="14"/>
  <c r="J503" i="14"/>
  <c r="C289" i="43" s="1"/>
  <c r="J502" i="14"/>
  <c r="C189" i="43" s="1"/>
  <c r="J501" i="14"/>
  <c r="C285" i="43" s="1"/>
  <c r="J500" i="14"/>
  <c r="C278" i="43" s="1"/>
  <c r="J499" i="14"/>
  <c r="C271" i="43" s="1"/>
  <c r="J498" i="14"/>
  <c r="C111" i="43" s="1"/>
  <c r="J497" i="14"/>
  <c r="C125" i="43" s="1"/>
  <c r="J496" i="14"/>
  <c r="C249" i="43" s="1"/>
  <c r="J495" i="14"/>
  <c r="C131" i="43" s="1"/>
  <c r="J494" i="14"/>
  <c r="J493" i="14"/>
  <c r="J492" i="14"/>
  <c r="J491" i="14"/>
  <c r="J490" i="14"/>
  <c r="J489" i="14"/>
  <c r="C210" i="43" s="1"/>
  <c r="J488" i="14"/>
  <c r="J487" i="14"/>
  <c r="J486" i="14"/>
  <c r="J485" i="14"/>
  <c r="J484" i="14"/>
  <c r="C170" i="43" s="1"/>
  <c r="J483" i="14"/>
  <c r="C44" i="43" s="1"/>
  <c r="J482" i="14"/>
  <c r="C41" i="43" s="1"/>
  <c r="J481" i="14"/>
  <c r="C168" i="43" s="1"/>
  <c r="J480" i="14"/>
  <c r="J479" i="14"/>
  <c r="J478" i="14"/>
  <c r="J477" i="14"/>
  <c r="J476" i="14"/>
  <c r="J475" i="14"/>
  <c r="J474" i="14"/>
  <c r="C140" i="43" s="1"/>
  <c r="J473" i="14"/>
  <c r="C89" i="43" s="1"/>
  <c r="J472" i="14"/>
  <c r="J471" i="14"/>
  <c r="J470" i="14"/>
  <c r="J469" i="14"/>
  <c r="J468" i="14"/>
  <c r="C50" i="43" s="1"/>
  <c r="J467" i="14"/>
  <c r="J466" i="14"/>
  <c r="J465" i="14"/>
  <c r="J464" i="14"/>
  <c r="J463" i="14"/>
  <c r="C67" i="44" s="1"/>
  <c r="J462" i="14"/>
  <c r="C103" i="44" s="1"/>
  <c r="J461" i="14"/>
  <c r="C41" i="44" s="1"/>
  <c r="J460" i="14"/>
  <c r="C38" i="44" s="1"/>
  <c r="J459" i="14"/>
  <c r="J458" i="14"/>
  <c r="J457" i="14"/>
  <c r="J456" i="14"/>
  <c r="J455" i="14"/>
  <c r="C30" i="44" s="1"/>
  <c r="J454" i="14"/>
  <c r="C66" i="44" s="1"/>
  <c r="J453" i="14"/>
  <c r="C64" i="44" s="1"/>
  <c r="J452" i="14"/>
  <c r="C63" i="44" s="1"/>
  <c r="J451" i="14"/>
  <c r="C56" i="44" s="1"/>
  <c r="J450" i="14"/>
  <c r="J449" i="14"/>
  <c r="J448" i="14"/>
  <c r="J447" i="14"/>
  <c r="C451" i="43" s="1"/>
  <c r="J446" i="14"/>
  <c r="C413" i="43" s="1"/>
  <c r="J445" i="14"/>
  <c r="J444" i="14"/>
  <c r="J443" i="14"/>
  <c r="C120" i="43" s="1"/>
  <c r="J442" i="14"/>
  <c r="C143" i="43" s="1"/>
  <c r="J441" i="14"/>
  <c r="C383" i="43" s="1"/>
  <c r="J440" i="14"/>
  <c r="C382" i="43" s="1"/>
  <c r="J439" i="14"/>
  <c r="C370" i="43" s="1"/>
  <c r="J438" i="14"/>
  <c r="J437" i="14"/>
  <c r="C357" i="43" s="1"/>
  <c r="J436" i="14"/>
  <c r="C343" i="43" s="1"/>
  <c r="J435" i="14"/>
  <c r="J434" i="14"/>
  <c r="C338" i="43" s="1"/>
  <c r="J433" i="14"/>
  <c r="C159" i="43" s="1"/>
  <c r="J432" i="14"/>
  <c r="J431" i="14"/>
  <c r="J430" i="14"/>
  <c r="C123" i="43" s="1"/>
  <c r="J429" i="14"/>
  <c r="J428" i="14"/>
  <c r="J427" i="14"/>
  <c r="C298" i="43" s="1"/>
  <c r="J426" i="14"/>
  <c r="J425" i="14"/>
  <c r="J424" i="14"/>
  <c r="J423" i="14"/>
  <c r="J422" i="14"/>
  <c r="C94" i="43" s="1"/>
  <c r="J421" i="14"/>
  <c r="C52" i="43" s="1"/>
  <c r="J420" i="14"/>
  <c r="J419" i="14"/>
  <c r="C269" i="43" s="1"/>
  <c r="J418" i="14"/>
  <c r="C264" i="43" s="1"/>
  <c r="J417" i="14"/>
  <c r="J416" i="14"/>
  <c r="J415" i="14"/>
  <c r="J414" i="14"/>
  <c r="C239" i="43" s="1"/>
  <c r="J413" i="14"/>
  <c r="C215" i="43" s="1"/>
  <c r="J412" i="14"/>
  <c r="C40" i="43" s="1"/>
  <c r="J411" i="14"/>
  <c r="J410" i="14"/>
  <c r="C200" i="43" s="1"/>
  <c r="J409" i="14"/>
  <c r="C64" i="43" s="1"/>
  <c r="J408" i="14"/>
  <c r="C196" i="43" s="1"/>
  <c r="J407" i="14"/>
  <c r="J406" i="14"/>
  <c r="C31" i="43" s="1"/>
  <c r="J405" i="14"/>
  <c r="J404" i="14"/>
  <c r="C182" i="43" s="1"/>
  <c r="J403" i="14"/>
  <c r="C58" i="43" s="1"/>
  <c r="J402" i="14"/>
  <c r="C179" i="43" s="1"/>
  <c r="J401" i="14"/>
  <c r="C175" i="43" s="1"/>
  <c r="J400" i="14"/>
  <c r="C164" i="43" s="1"/>
  <c r="J399" i="14"/>
  <c r="J398" i="14"/>
  <c r="C144" i="43" s="1"/>
  <c r="J397" i="14"/>
  <c r="J396" i="14"/>
  <c r="J395" i="14"/>
  <c r="C129" i="43" s="1"/>
  <c r="J394" i="14"/>
  <c r="J393" i="14"/>
  <c r="C101" i="43" s="1"/>
  <c r="J392" i="14"/>
  <c r="J391" i="14"/>
  <c r="C45" i="44" s="1"/>
  <c r="J390" i="14"/>
  <c r="C111" i="44" s="1"/>
  <c r="J389" i="14"/>
  <c r="C102" i="44" s="1"/>
  <c r="J388" i="14"/>
  <c r="J387" i="14"/>
  <c r="J386" i="14"/>
  <c r="C27" i="44" s="1"/>
  <c r="J385" i="14"/>
  <c r="J384" i="14"/>
  <c r="J383" i="14"/>
  <c r="J382" i="14"/>
  <c r="J381" i="14"/>
  <c r="C415" i="43" s="1"/>
  <c r="J380" i="14"/>
  <c r="C468" i="43" s="1"/>
  <c r="J379" i="14"/>
  <c r="C467" i="43" s="1"/>
  <c r="J378" i="14"/>
  <c r="C321" i="43" s="1"/>
  <c r="J377" i="14"/>
  <c r="J376" i="14"/>
  <c r="C455" i="43" s="1"/>
  <c r="J375" i="14"/>
  <c r="C385" i="43" s="1"/>
  <c r="J374" i="14"/>
  <c r="C454" i="43" s="1"/>
  <c r="J373" i="14"/>
  <c r="C443" i="43" s="1"/>
  <c r="J372" i="14"/>
  <c r="C441" i="43" s="1"/>
  <c r="J371" i="14"/>
  <c r="C436" i="43" s="1"/>
  <c r="J370" i="14"/>
  <c r="J369" i="14"/>
  <c r="J368" i="14"/>
  <c r="C426" i="43" s="1"/>
  <c r="J367" i="14"/>
  <c r="C208" i="43" s="1"/>
  <c r="J366" i="14"/>
  <c r="J365" i="14"/>
  <c r="J364" i="14"/>
  <c r="C236" i="43" s="1"/>
  <c r="J363" i="14"/>
  <c r="C412" i="43" s="1"/>
  <c r="J362" i="14"/>
  <c r="J361" i="14"/>
  <c r="C220" i="43" s="1"/>
  <c r="J360" i="14"/>
  <c r="J359" i="14"/>
  <c r="C395" i="43" s="1"/>
  <c r="J358" i="14"/>
  <c r="C392" i="43" s="1"/>
  <c r="J357" i="14"/>
  <c r="C391" i="43" s="1"/>
  <c r="J356" i="14"/>
  <c r="C389" i="43" s="1"/>
  <c r="J355" i="14"/>
  <c r="C388" i="43" s="1"/>
  <c r="J354" i="14"/>
  <c r="J353" i="14"/>
  <c r="C375" i="43" s="1"/>
  <c r="J352" i="14"/>
  <c r="J351" i="14"/>
  <c r="J350" i="14"/>
  <c r="J349" i="14"/>
  <c r="J348" i="14"/>
  <c r="J347" i="14"/>
  <c r="J346" i="14"/>
  <c r="J345" i="14"/>
  <c r="C353" i="43" s="1"/>
  <c r="J344" i="14"/>
  <c r="C348" i="43" s="1"/>
  <c r="J343" i="14"/>
  <c r="C347" i="43" s="1"/>
  <c r="J342" i="14"/>
  <c r="J341" i="14"/>
  <c r="C344" i="43" s="1"/>
  <c r="J340" i="14"/>
  <c r="C190" i="43" s="1"/>
  <c r="J339" i="14"/>
  <c r="C340" i="43" s="1"/>
  <c r="J338" i="14"/>
  <c r="C68" i="43" s="1"/>
  <c r="J337" i="14"/>
  <c r="C329" i="43" s="1"/>
  <c r="J336" i="14"/>
  <c r="C158" i="43" s="1"/>
  <c r="J335" i="14"/>
  <c r="C326" i="43" s="1"/>
  <c r="J334" i="14"/>
  <c r="J333" i="14"/>
  <c r="J332" i="14"/>
  <c r="C154" i="43" s="1"/>
  <c r="J331" i="14"/>
  <c r="C296" i="43" s="1"/>
  <c r="J330" i="14"/>
  <c r="C286" i="43" s="1"/>
  <c r="J329" i="14"/>
  <c r="J328" i="14"/>
  <c r="C277" i="43" s="1"/>
  <c r="J327" i="14"/>
  <c r="C276" i="43" s="1"/>
  <c r="J326" i="14"/>
  <c r="J325" i="14"/>
  <c r="C274" i="43" s="1"/>
  <c r="J324" i="14"/>
  <c r="J323" i="14"/>
  <c r="C260" i="43" s="1"/>
  <c r="J322" i="14"/>
  <c r="J321" i="14"/>
  <c r="C148" i="43" s="1"/>
  <c r="J320" i="14"/>
  <c r="C27" i="43" s="1"/>
  <c r="J319" i="14"/>
  <c r="J318" i="14"/>
  <c r="J317" i="14"/>
  <c r="C176" i="43" s="1"/>
  <c r="J316" i="14"/>
  <c r="C119" i="44" s="1"/>
  <c r="J315" i="14"/>
  <c r="C76" i="44" s="1"/>
  <c r="J314" i="14"/>
  <c r="C192" i="44" s="1"/>
  <c r="J313" i="14"/>
  <c r="C185" i="44" s="1"/>
  <c r="J312" i="14"/>
  <c r="C177" i="44" s="1"/>
  <c r="J311" i="14"/>
  <c r="J310" i="14"/>
  <c r="C37" i="44" s="1"/>
  <c r="J309" i="14"/>
  <c r="C161" i="44" s="1"/>
  <c r="J308" i="14"/>
  <c r="C158" i="44" s="1"/>
  <c r="J307" i="14"/>
  <c r="J306" i="14"/>
  <c r="C148" i="44" s="1"/>
  <c r="J305" i="14"/>
  <c r="C145" i="44" s="1"/>
  <c r="J304" i="14"/>
  <c r="C144" i="44" s="1"/>
  <c r="J303" i="14"/>
  <c r="J302" i="14"/>
  <c r="C137" i="44" s="1"/>
  <c r="J301" i="14"/>
  <c r="J300" i="14"/>
  <c r="C134" i="44" s="1"/>
  <c r="J299" i="14"/>
  <c r="C132" i="44" s="1"/>
  <c r="J298" i="14"/>
  <c r="C128" i="44" s="1"/>
  <c r="J297" i="14"/>
  <c r="J296" i="14"/>
  <c r="C36" i="44" s="1"/>
  <c r="J295" i="14"/>
  <c r="C42" i="44" s="1"/>
  <c r="J294" i="14"/>
  <c r="C114" i="44" s="1"/>
  <c r="J293" i="14"/>
  <c r="J292" i="14"/>
  <c r="J291" i="14"/>
  <c r="C96" i="44" s="1"/>
  <c r="J290" i="14"/>
  <c r="C95" i="44" s="1"/>
  <c r="J289" i="14"/>
  <c r="C87" i="44" s="1"/>
  <c r="J288" i="14"/>
  <c r="C84" i="44" s="1"/>
  <c r="J287" i="14"/>
  <c r="C72" i="44" s="1"/>
  <c r="J286" i="14"/>
  <c r="C21" i="44" s="1"/>
  <c r="J285" i="14"/>
  <c r="J284" i="14"/>
  <c r="J283" i="14"/>
  <c r="C429" i="43" s="1"/>
  <c r="J282" i="14"/>
  <c r="C477" i="43" s="1"/>
  <c r="J281" i="14"/>
  <c r="C450" i="43" s="1"/>
  <c r="J280" i="14"/>
  <c r="C439" i="43" s="1"/>
  <c r="J279" i="14"/>
  <c r="C438" i="43" s="1"/>
  <c r="J278" i="14"/>
  <c r="C421" i="43" s="1"/>
  <c r="J277" i="14"/>
  <c r="J276" i="14"/>
  <c r="C398" i="43" s="1"/>
  <c r="J275" i="14"/>
  <c r="J274" i="14"/>
  <c r="J273" i="14"/>
  <c r="C227" i="43" s="1"/>
  <c r="J272" i="14"/>
  <c r="J271" i="14"/>
  <c r="J270" i="14"/>
  <c r="C346" i="43" s="1"/>
  <c r="J269" i="14"/>
  <c r="C327" i="43" s="1"/>
  <c r="J268" i="14"/>
  <c r="C317" i="43" s="1"/>
  <c r="J267" i="14"/>
  <c r="C287" i="43" s="1"/>
  <c r="J266" i="14"/>
  <c r="C97" i="43" s="1"/>
  <c r="J265" i="14"/>
  <c r="C228" i="44" s="1"/>
  <c r="J264" i="14"/>
  <c r="J263" i="14"/>
  <c r="C178" i="44" s="1"/>
  <c r="J262" i="14"/>
  <c r="C170" i="44" s="1"/>
  <c r="J261" i="14"/>
  <c r="C169" i="44" s="1"/>
  <c r="J260" i="14"/>
  <c r="J259" i="14"/>
  <c r="C91" i="44" s="1"/>
  <c r="J258" i="14"/>
  <c r="C104" i="44" s="1"/>
  <c r="J257" i="14"/>
  <c r="C48" i="44" s="1"/>
  <c r="J256" i="14"/>
  <c r="C33" i="44" s="1"/>
  <c r="J255" i="14"/>
  <c r="J254" i="14"/>
  <c r="C406" i="43" s="1"/>
  <c r="J253" i="14"/>
  <c r="C404" i="43" s="1"/>
  <c r="J252" i="14"/>
  <c r="C308" i="43" s="1"/>
  <c r="J251" i="14"/>
  <c r="C400" i="43" s="1"/>
  <c r="J250" i="14"/>
  <c r="C399" i="43" s="1"/>
  <c r="J249" i="14"/>
  <c r="C167" i="43" s="1"/>
  <c r="J248" i="14"/>
  <c r="C384" i="43" s="1"/>
  <c r="J247" i="14"/>
  <c r="C62" i="43" s="1"/>
  <c r="J246" i="14"/>
  <c r="C132" i="43" s="1"/>
  <c r="J245" i="14"/>
  <c r="C356" i="43" s="1"/>
  <c r="J244" i="14"/>
  <c r="C47" i="43" s="1"/>
  <c r="J243" i="14"/>
  <c r="C351" i="43" s="1"/>
  <c r="J242" i="14"/>
  <c r="C350" i="43" s="1"/>
  <c r="J241" i="14"/>
  <c r="C98" i="43" s="1"/>
  <c r="J240" i="14"/>
  <c r="C334" i="43" s="1"/>
  <c r="J239" i="14"/>
  <c r="C331" i="43" s="1"/>
  <c r="J238" i="14"/>
  <c r="C304" i="43" s="1"/>
  <c r="J237" i="14"/>
  <c r="C302" i="43" s="1"/>
  <c r="J236" i="14"/>
  <c r="C112" i="43" s="1"/>
  <c r="J235" i="14"/>
  <c r="C80" i="43" s="1"/>
  <c r="J234" i="14"/>
  <c r="C292" i="43" s="1"/>
  <c r="J233" i="14"/>
  <c r="C290" i="43" s="1"/>
  <c r="J232" i="14"/>
  <c r="C61" i="43" s="1"/>
  <c r="J231" i="14"/>
  <c r="C84" i="43" s="1"/>
  <c r="J230" i="14"/>
  <c r="C280" i="43" s="1"/>
  <c r="J229" i="14"/>
  <c r="C275" i="43" s="1"/>
  <c r="J228" i="14"/>
  <c r="C75" i="43" s="1"/>
  <c r="J227" i="14"/>
  <c r="C139" i="43" s="1"/>
  <c r="J226" i="14"/>
  <c r="C45" i="43" s="1"/>
  <c r="J225" i="14"/>
  <c r="C108" i="43" s="1"/>
  <c r="J224" i="14"/>
  <c r="C114" i="43" s="1"/>
  <c r="J223" i="14"/>
  <c r="C254" i="43" s="1"/>
  <c r="J222" i="14"/>
  <c r="C253" i="43" s="1"/>
  <c r="J221" i="14"/>
  <c r="C248" i="43" s="1"/>
  <c r="J220" i="14"/>
  <c r="C147" i="43" s="1"/>
  <c r="J219" i="14"/>
  <c r="C43" i="43" s="1"/>
  <c r="J218" i="14"/>
  <c r="C231" i="43" s="1"/>
  <c r="J217" i="14"/>
  <c r="C230" i="43" s="1"/>
  <c r="J216" i="14"/>
  <c r="C222" i="43" s="1"/>
  <c r="J215" i="14"/>
  <c r="C25" i="43" s="1"/>
  <c r="J214" i="14"/>
  <c r="C104" i="43" s="1"/>
  <c r="J213" i="14"/>
  <c r="C186" i="43" s="1"/>
  <c r="J212" i="14"/>
  <c r="C180" i="43" s="1"/>
  <c r="J211" i="14"/>
  <c r="C173" i="43" s="1"/>
  <c r="J210" i="14"/>
  <c r="C172" i="43" s="1"/>
  <c r="J209" i="14"/>
  <c r="C9" i="43" s="1"/>
  <c r="J208" i="14"/>
  <c r="C30" i="43" s="1"/>
  <c r="J207" i="14"/>
  <c r="C90" i="43" s="1"/>
  <c r="J206" i="14"/>
  <c r="C12" i="43" s="1"/>
  <c r="J205" i="14"/>
  <c r="C122" i="43" s="1"/>
  <c r="J204" i="14"/>
  <c r="C49" i="43" s="1"/>
  <c r="J203" i="14"/>
  <c r="C105" i="43" s="1"/>
  <c r="J202" i="14"/>
  <c r="C100" i="43" s="1"/>
  <c r="J201" i="14"/>
  <c r="C138" i="44" s="1"/>
  <c r="J200" i="14"/>
  <c r="C135" i="44" s="1"/>
  <c r="J199" i="14"/>
  <c r="C19" i="44" s="1"/>
  <c r="J198" i="14"/>
  <c r="C73" i="44" s="1"/>
  <c r="J197" i="14"/>
  <c r="C10" i="44" s="1"/>
  <c r="J196" i="14"/>
  <c r="C98" i="44" s="1"/>
  <c r="J195" i="14"/>
  <c r="C82" i="44" s="1"/>
  <c r="J194" i="14"/>
  <c r="C80" i="44" s="1"/>
  <c r="J193" i="14"/>
  <c r="C7" i="44" s="1"/>
  <c r="J192" i="14"/>
  <c r="C11" i="44" s="1"/>
  <c r="B192" i="14"/>
  <c r="B202" i="14" s="1"/>
  <c r="J191" i="14"/>
  <c r="C483" i="43" s="1"/>
  <c r="J190" i="14"/>
  <c r="C459" i="43" s="1"/>
  <c r="J189" i="14"/>
  <c r="C442" i="43" s="1"/>
  <c r="J188" i="14"/>
  <c r="C316" i="43" s="1"/>
  <c r="J187" i="14"/>
  <c r="C427" i="43" s="1"/>
  <c r="J186" i="14"/>
  <c r="C464" i="43" s="1"/>
  <c r="J185" i="14"/>
  <c r="C463" i="43" s="1"/>
  <c r="J184" i="14"/>
  <c r="C333" i="43" s="1"/>
  <c r="J183" i="14"/>
  <c r="C335" i="43" s="1"/>
  <c r="J182" i="14"/>
  <c r="C135" i="43" s="1"/>
  <c r="J181" i="14"/>
  <c r="C434" i="43" s="1"/>
  <c r="J180" i="14"/>
  <c r="C430" i="43" s="1"/>
  <c r="J179" i="14"/>
  <c r="C166" i="43" s="1"/>
  <c r="J178" i="14"/>
  <c r="C410" i="43" s="1"/>
  <c r="J177" i="14"/>
  <c r="C323" i="43" s="1"/>
  <c r="J176" i="14"/>
  <c r="C407" i="43" s="1"/>
  <c r="J175" i="14"/>
  <c r="C259" i="43" s="1"/>
  <c r="J174" i="14"/>
  <c r="C188" i="43" s="1"/>
  <c r="J173" i="14"/>
  <c r="C153" i="43" s="1"/>
  <c r="J172" i="14"/>
  <c r="C145" i="43" s="1"/>
  <c r="J171" i="14"/>
  <c r="C397" i="43" s="1"/>
  <c r="J170" i="14"/>
  <c r="C226" i="43" s="1"/>
  <c r="J169" i="14"/>
  <c r="C393" i="43" s="1"/>
  <c r="J168" i="14"/>
  <c r="C110" i="43" s="1"/>
  <c r="J167" i="14"/>
  <c r="C240" i="43" s="1"/>
  <c r="J166" i="14"/>
  <c r="C379" i="43" s="1"/>
  <c r="J165" i="14"/>
  <c r="C232" i="43" s="1"/>
  <c r="J164" i="14"/>
  <c r="C310" i="43" s="1"/>
  <c r="J163" i="14"/>
  <c r="C142" i="43" s="1"/>
  <c r="J162" i="14"/>
  <c r="C202" i="43" s="1"/>
  <c r="J161" i="14"/>
  <c r="C150" i="43" s="1"/>
  <c r="J160" i="14"/>
  <c r="C371" i="43" s="1"/>
  <c r="J159" i="14"/>
  <c r="C214" i="43" s="1"/>
  <c r="J158" i="14"/>
  <c r="C363" i="43" s="1"/>
  <c r="J157" i="14"/>
  <c r="C362" i="43" s="1"/>
  <c r="J156" i="14"/>
  <c r="C361" i="43" s="1"/>
  <c r="J155" i="14"/>
  <c r="C162" i="43" s="1"/>
  <c r="J154" i="14"/>
  <c r="C358" i="43" s="1"/>
  <c r="J153" i="14"/>
  <c r="C57" i="43" s="1"/>
  <c r="J152" i="14"/>
  <c r="C352" i="43" s="1"/>
  <c r="J151" i="14"/>
  <c r="C198" i="43" s="1"/>
  <c r="J150" i="14"/>
  <c r="C72" i="43" s="1"/>
  <c r="J149" i="14"/>
  <c r="C312" i="43" s="1"/>
  <c r="J148" i="14"/>
  <c r="C311" i="43" s="1"/>
  <c r="J147" i="14"/>
  <c r="C187" i="43" s="1"/>
  <c r="J146" i="14"/>
  <c r="C78" i="43" s="1"/>
  <c r="J145" i="14"/>
  <c r="C307" i="43" s="1"/>
  <c r="J144" i="14"/>
  <c r="C306" i="43" s="1"/>
  <c r="J143" i="14"/>
  <c r="C303" i="43" s="1"/>
  <c r="J142" i="14"/>
  <c r="C177" i="43" s="1"/>
  <c r="J141" i="14"/>
  <c r="C151" i="43" s="1"/>
  <c r="J140" i="14"/>
  <c r="C293" i="43" s="1"/>
  <c r="J139" i="14"/>
  <c r="C117" i="43" s="1"/>
  <c r="J138" i="14"/>
  <c r="C103" i="43" s="1"/>
  <c r="J137" i="14"/>
  <c r="C85" i="43" s="1"/>
  <c r="J136" i="14"/>
  <c r="C116" i="43" s="1"/>
  <c r="J135" i="14"/>
  <c r="C272" i="43" s="1"/>
  <c r="J134" i="14"/>
  <c r="C266" i="43" s="1"/>
  <c r="J133" i="14"/>
  <c r="C265" i="43" s="1"/>
  <c r="J132" i="14"/>
  <c r="C261" i="43" s="1"/>
  <c r="J131" i="14"/>
  <c r="C257" i="43" s="1"/>
  <c r="J130" i="14"/>
  <c r="C136" i="43" s="1"/>
  <c r="J129" i="14"/>
  <c r="C37" i="43" s="1"/>
  <c r="J128" i="14"/>
  <c r="C133" i="43" s="1"/>
  <c r="J127" i="14"/>
  <c r="C221" i="43" s="1"/>
  <c r="J126" i="14"/>
  <c r="C24" i="43" s="1"/>
  <c r="J125" i="14"/>
  <c r="C169" i="43" s="1"/>
  <c r="J124" i="14"/>
  <c r="C216" i="44" s="1"/>
  <c r="J123" i="14"/>
  <c r="C215" i="44" s="1"/>
  <c r="J122" i="14"/>
  <c r="C55" i="44" s="1"/>
  <c r="J121" i="14"/>
  <c r="C189" i="44" s="1"/>
  <c r="J120" i="14"/>
  <c r="C181" i="44" s="1"/>
  <c r="J119" i="14"/>
  <c r="C47" i="44" s="1"/>
  <c r="J118" i="14"/>
  <c r="C68" i="44" s="1"/>
  <c r="J117" i="14"/>
  <c r="C151" i="44" s="1"/>
  <c r="J116" i="14"/>
  <c r="C150" i="44" s="1"/>
  <c r="J115" i="14"/>
  <c r="C131" i="44" s="1"/>
  <c r="J114" i="14"/>
  <c r="C130" i="44" s="1"/>
  <c r="J113" i="14"/>
  <c r="C28" i="44" s="1"/>
  <c r="J112" i="14"/>
  <c r="C127" i="44" s="1"/>
  <c r="J111" i="14"/>
  <c r="C44" i="44" s="1"/>
  <c r="J110" i="14"/>
  <c r="C122" i="44" s="1"/>
  <c r="J109" i="14"/>
  <c r="C121" i="44" s="1"/>
  <c r="J108" i="14"/>
  <c r="C43" i="44" s="1"/>
  <c r="J107" i="14"/>
  <c r="C120" i="44" s="1"/>
  <c r="J106" i="14"/>
  <c r="C39" i="44" s="1"/>
  <c r="J105" i="14"/>
  <c r="C57" i="44" s="1"/>
  <c r="J104" i="14"/>
  <c r="C113" i="44" s="1"/>
  <c r="J103" i="14"/>
  <c r="C108" i="44" s="1"/>
  <c r="J102" i="14"/>
  <c r="C101" i="44" s="1"/>
  <c r="J101" i="14"/>
  <c r="C24" i="44" s="1"/>
  <c r="J100" i="14"/>
  <c r="C93" i="44" s="1"/>
  <c r="J99" i="14"/>
  <c r="C90" i="44" s="1"/>
  <c r="J98" i="14"/>
  <c r="C88" i="44" s="1"/>
  <c r="J97" i="14"/>
  <c r="C52" i="44" s="1"/>
  <c r="J96" i="14"/>
  <c r="C23" i="44" s="1"/>
  <c r="B96" i="14"/>
  <c r="B137" i="14" s="1"/>
  <c r="J95" i="14"/>
  <c r="C493" i="43" s="1"/>
  <c r="J94" i="14"/>
  <c r="C484" i="43" s="1"/>
  <c r="J93" i="14"/>
  <c r="C376" i="43" s="1"/>
  <c r="J92" i="14"/>
  <c r="C479" i="43" s="1"/>
  <c r="J91" i="14"/>
  <c r="C471" i="43" s="1"/>
  <c r="J90" i="14"/>
  <c r="C469" i="43" s="1"/>
  <c r="J89" i="14"/>
  <c r="C461" i="43" s="1"/>
  <c r="J88" i="14"/>
  <c r="C458" i="43" s="1"/>
  <c r="J87" i="14"/>
  <c r="C130" i="43" s="1"/>
  <c r="J86" i="14"/>
  <c r="C444" i="43" s="1"/>
  <c r="J85" i="14"/>
  <c r="C314" i="43" s="1"/>
  <c r="J84" i="14"/>
  <c r="C435" i="43" s="1"/>
  <c r="J83" i="14"/>
  <c r="C432" i="43" s="1"/>
  <c r="J82" i="14"/>
  <c r="C419" i="43" s="1"/>
  <c r="J81" i="14"/>
  <c r="C119" i="43" s="1"/>
  <c r="J80" i="14"/>
  <c r="C163" i="43" s="1"/>
  <c r="J79" i="14"/>
  <c r="C149" i="43" s="1"/>
  <c r="J78" i="14"/>
  <c r="C160" i="43" s="1"/>
  <c r="J77" i="14"/>
  <c r="C109" i="43" s="1"/>
  <c r="J76" i="14"/>
  <c r="C337" i="43" s="1"/>
  <c r="J75" i="14"/>
  <c r="C79" i="43" s="1"/>
  <c r="J74" i="14"/>
  <c r="C29" i="43" s="1"/>
  <c r="J73" i="14"/>
  <c r="C210" i="44" s="1"/>
  <c r="J72" i="14"/>
  <c r="C190" i="44" s="1"/>
  <c r="J71" i="14"/>
  <c r="C187" i="44" s="1"/>
  <c r="J70" i="14"/>
  <c r="C58" i="44" s="1"/>
  <c r="J69" i="14"/>
  <c r="C117" i="44" s="1"/>
  <c r="J68" i="14"/>
  <c r="C97" i="44" s="1"/>
  <c r="J67" i="14"/>
  <c r="C94" i="44" s="1"/>
  <c r="J66" i="14"/>
  <c r="C50" i="44" s="1"/>
  <c r="J65" i="14"/>
  <c r="C168" i="44" s="1"/>
  <c r="J64" i="14"/>
  <c r="C20" i="44" s="1"/>
  <c r="J63" i="14"/>
  <c r="C99" i="44" s="1"/>
  <c r="J62" i="14"/>
  <c r="C31" i="44" s="1"/>
  <c r="J61" i="14"/>
  <c r="C89" i="44" s="1"/>
  <c r="B61" i="14"/>
  <c r="B94" i="14" s="1"/>
  <c r="A61" i="14"/>
  <c r="J60" i="14"/>
  <c r="C262" i="43" s="1"/>
  <c r="J59" i="14"/>
  <c r="C207" i="43" s="1"/>
  <c r="J58" i="14"/>
  <c r="C206" i="43" s="1"/>
  <c r="J57" i="14"/>
  <c r="C118" i="43" s="1"/>
  <c r="J56" i="14"/>
  <c r="C95" i="43" s="1"/>
  <c r="J55" i="14"/>
  <c r="C13" i="43" s="1"/>
  <c r="J54" i="14"/>
  <c r="C46" i="43" s="1"/>
  <c r="J53" i="14"/>
  <c r="C36" i="43" s="1"/>
  <c r="J52" i="14"/>
  <c r="C35" i="43" s="1"/>
  <c r="J51" i="14"/>
  <c r="C14" i="43" s="1"/>
  <c r="J50" i="14"/>
  <c r="C7" i="43" s="1"/>
  <c r="J49" i="14"/>
  <c r="C20" i="43" s="1"/>
  <c r="J48" i="14"/>
  <c r="C6" i="43" s="1"/>
  <c r="J47" i="14"/>
  <c r="C15" i="43" s="1"/>
  <c r="J46" i="14"/>
  <c r="C5" i="43" s="1"/>
  <c r="J45" i="14"/>
  <c r="C14" i="44" s="1"/>
  <c r="J44" i="14"/>
  <c r="C9" i="44" s="1"/>
  <c r="J43" i="14"/>
  <c r="C8" i="44" s="1"/>
  <c r="B43" i="14"/>
  <c r="B60" i="14" s="1"/>
  <c r="J42" i="14"/>
  <c r="C409" i="43" s="1"/>
  <c r="J41" i="14"/>
  <c r="C360" i="43" s="1"/>
  <c r="J40" i="14"/>
  <c r="C250" i="43" s="1"/>
  <c r="J39" i="14"/>
  <c r="C93" i="43" s="1"/>
  <c r="J38" i="14"/>
  <c r="C102" i="43" s="1"/>
  <c r="J37" i="14"/>
  <c r="C294" i="43" s="1"/>
  <c r="J36" i="14"/>
  <c r="C273" i="43" s="1"/>
  <c r="J35" i="14"/>
  <c r="C267" i="43" s="1"/>
  <c r="J34" i="14"/>
  <c r="C263" i="43" s="1"/>
  <c r="J33" i="14"/>
  <c r="C77" i="43" s="1"/>
  <c r="J32" i="14"/>
  <c r="C238" i="43" s="1"/>
  <c r="J31" i="14"/>
  <c r="C237" i="43" s="1"/>
  <c r="J30" i="14"/>
  <c r="C127" i="43" s="1"/>
  <c r="J29" i="14"/>
  <c r="C228" i="43" s="1"/>
  <c r="J28" i="14"/>
  <c r="C34" i="43" s="1"/>
  <c r="J27" i="14"/>
  <c r="C26" i="43" s="1"/>
  <c r="J26" i="14"/>
  <c r="C185" i="43" s="1"/>
  <c r="J25" i="14"/>
  <c r="C54" i="43" s="1"/>
  <c r="J24" i="14"/>
  <c r="C56" i="43" s="1"/>
  <c r="J23" i="14"/>
  <c r="C23" i="43" s="1"/>
  <c r="J22" i="14"/>
  <c r="C39" i="43" s="1"/>
  <c r="J21" i="14"/>
  <c r="C38" i="43" s="1"/>
  <c r="J20" i="14"/>
  <c r="C22" i="43" s="1"/>
  <c r="J19" i="14"/>
  <c r="C10" i="43" s="1"/>
  <c r="J18" i="14"/>
  <c r="C53" i="43" s="1"/>
  <c r="J17" i="14"/>
  <c r="C121" i="43" s="1"/>
  <c r="J16" i="14"/>
  <c r="C11" i="43" s="1"/>
  <c r="J15" i="14"/>
  <c r="C42" i="43" s="1"/>
  <c r="J14" i="14"/>
  <c r="C19" i="43" s="1"/>
  <c r="J13" i="14"/>
  <c r="C73" i="43" s="1"/>
  <c r="J12" i="14"/>
  <c r="C8" i="43" s="1"/>
  <c r="J11" i="14"/>
  <c r="C83" i="44" s="1"/>
  <c r="J10" i="14"/>
  <c r="C74" i="44" s="1"/>
  <c r="J9" i="14"/>
  <c r="C60" i="44" s="1"/>
  <c r="J8" i="14"/>
  <c r="C35" i="44" s="1"/>
  <c r="J7" i="14"/>
  <c r="C34" i="44" s="1"/>
  <c r="J6" i="14"/>
  <c r="C13" i="44" s="1"/>
  <c r="J5" i="14"/>
  <c r="C15" i="44" s="1"/>
  <c r="J4" i="14"/>
  <c r="C26" i="44" s="1"/>
  <c r="J3" i="14"/>
  <c r="C12" i="44" s="1"/>
  <c r="J2" i="14"/>
  <c r="C6" i="44" s="1"/>
  <c r="B2" i="14"/>
  <c r="B42" i="14" s="1"/>
  <c r="A2" i="14"/>
  <c r="A59" i="14" s="1"/>
  <c r="C171" i="37" l="1"/>
  <c r="C529" i="37"/>
  <c r="C63" i="37"/>
  <c r="C566" i="37"/>
  <c r="C45" i="37"/>
  <c r="C469" i="37"/>
  <c r="C675" i="37"/>
  <c r="C575" i="37"/>
  <c r="C635" i="37"/>
  <c r="C319" i="37"/>
  <c r="C80" i="37"/>
  <c r="C279" i="37"/>
  <c r="C464" i="37"/>
  <c r="C388" i="37"/>
  <c r="C436" i="37"/>
  <c r="C578" i="37"/>
  <c r="C176" i="37"/>
  <c r="C577" i="37"/>
  <c r="C597" i="37"/>
  <c r="C643" i="37"/>
  <c r="C649" i="37"/>
  <c r="C541" i="37"/>
  <c r="C724" i="37"/>
  <c r="C517" i="37"/>
  <c r="C83" i="37"/>
  <c r="C249" i="37"/>
  <c r="C164" i="37"/>
  <c r="C208" i="37"/>
  <c r="C182" i="37"/>
  <c r="C181" i="37"/>
  <c r="C492" i="37"/>
  <c r="C412" i="37"/>
  <c r="C384" i="37"/>
  <c r="C463" i="37"/>
  <c r="C58" i="37"/>
  <c r="C515" i="37"/>
  <c r="C153" i="37"/>
  <c r="C192" i="37"/>
  <c r="C493" i="37"/>
  <c r="C687" i="37"/>
  <c r="C159" i="37"/>
  <c r="C139" i="37"/>
  <c r="C280" i="37"/>
  <c r="C602" i="37"/>
  <c r="C572" i="37"/>
  <c r="C256" i="37"/>
  <c r="C389" i="37"/>
  <c r="C617" i="37"/>
  <c r="C709" i="37"/>
  <c r="C712" i="37"/>
  <c r="C485" i="37"/>
  <c r="C640" i="37"/>
  <c r="C458" i="37"/>
  <c r="C668" i="37"/>
  <c r="C275" i="37"/>
  <c r="C693" i="37"/>
  <c r="C5" i="37"/>
  <c r="C473" i="37"/>
  <c r="C244" i="37"/>
  <c r="C188" i="37"/>
  <c r="C93" i="37"/>
  <c r="C586" i="37"/>
  <c r="C691" i="37"/>
  <c r="C352" i="37"/>
  <c r="C291" i="37"/>
  <c r="C268" i="37"/>
  <c r="C67" i="37"/>
  <c r="C631" i="37"/>
  <c r="C118" i="37"/>
  <c r="C486" i="37"/>
  <c r="C696" i="37"/>
  <c r="C652" i="37"/>
  <c r="C353" i="37"/>
  <c r="C716" i="37"/>
  <c r="C144" i="37"/>
  <c r="C259" i="37"/>
  <c r="C711" i="37"/>
  <c r="C160" i="37"/>
  <c r="C141" i="37"/>
  <c r="C689" i="37"/>
  <c r="C107" i="37"/>
  <c r="C501" i="37"/>
  <c r="C574" i="37"/>
  <c r="C169" i="37"/>
  <c r="C293" i="37"/>
  <c r="C11" i="37"/>
  <c r="C92" i="37"/>
  <c r="C659" i="37"/>
  <c r="C250" i="37"/>
  <c r="C398" i="37"/>
  <c r="C476" i="37"/>
  <c r="C484" i="37"/>
  <c r="C366" i="37"/>
  <c r="C420" i="37"/>
  <c r="C165" i="37"/>
  <c r="C335" i="37"/>
  <c r="C104" i="37"/>
  <c r="C600" i="37"/>
  <c r="C660" i="37"/>
  <c r="C445" i="37"/>
  <c r="C721" i="37"/>
  <c r="C19" i="37"/>
  <c r="C272" i="37"/>
  <c r="C294" i="37"/>
  <c r="C48" i="37"/>
  <c r="C719" i="37"/>
  <c r="C247" i="37"/>
  <c r="C644" i="37"/>
  <c r="C630" i="37"/>
  <c r="C8" i="37"/>
  <c r="C225" i="37"/>
  <c r="C50" i="37"/>
  <c r="C455" i="37"/>
  <c r="C634" i="37"/>
  <c r="C545" i="37"/>
  <c r="C358" i="37"/>
  <c r="C677" i="37"/>
  <c r="C186" i="37"/>
  <c r="C682" i="37"/>
  <c r="C158" i="37"/>
  <c r="C156" i="37"/>
  <c r="C657" i="37"/>
  <c r="C232" i="37"/>
  <c r="C596" i="37"/>
  <c r="C313" i="37"/>
  <c r="C333" i="37"/>
  <c r="C184" i="37"/>
  <c r="C633" i="37"/>
  <c r="C361" i="37"/>
  <c r="C663" i="37"/>
  <c r="C200" i="37"/>
  <c r="C450" i="37"/>
  <c r="C603" i="37"/>
  <c r="C304" i="37"/>
  <c r="C133" i="37"/>
  <c r="C230" i="37"/>
  <c r="C494" i="37"/>
  <c r="C251" i="37"/>
  <c r="C667" i="37"/>
  <c r="C553" i="37"/>
  <c r="C263" i="37"/>
  <c r="C703" i="37"/>
  <c r="C569" i="37"/>
  <c r="C499" i="37"/>
  <c r="C534" i="37"/>
  <c r="C155" i="37"/>
  <c r="C222" i="37"/>
  <c r="C127" i="37"/>
  <c r="C567" i="37"/>
  <c r="C234" i="37"/>
  <c r="C277" i="37"/>
  <c r="C75" i="37"/>
  <c r="C431" i="37"/>
  <c r="C311" i="37"/>
  <c r="C85" i="37"/>
  <c r="C512" i="37"/>
  <c r="C281" i="37"/>
  <c r="C500" i="37"/>
  <c r="C298" i="37"/>
  <c r="C519" i="37"/>
  <c r="C665" i="37"/>
  <c r="C35" i="37"/>
  <c r="C239" i="37"/>
  <c r="C725" i="37"/>
  <c r="C285" i="37"/>
  <c r="C678" i="37"/>
  <c r="C44" i="37"/>
  <c r="C253" i="37"/>
  <c r="C242" i="37"/>
  <c r="C556" i="37"/>
  <c r="C97" i="37"/>
  <c r="C314" i="37"/>
  <c r="C481" i="37"/>
  <c r="C638" i="37"/>
  <c r="C543" i="37"/>
  <c r="C173" i="37"/>
  <c r="C546" i="37"/>
  <c r="C623" i="37"/>
  <c r="C498" i="37"/>
  <c r="C509" i="37"/>
  <c r="C309" i="37"/>
  <c r="C287" i="37"/>
  <c r="C695" i="37"/>
  <c r="C536" i="37"/>
  <c r="C341" i="37"/>
  <c r="C453" i="37"/>
  <c r="C367" i="37"/>
  <c r="C227" i="37"/>
  <c r="C505" i="37"/>
  <c r="C627" i="37"/>
  <c r="C658" i="37"/>
  <c r="C329" i="37"/>
  <c r="C419" i="37"/>
  <c r="C128" i="37"/>
  <c r="C101" i="37"/>
  <c r="C672" i="37"/>
  <c r="C487" i="37"/>
  <c r="C679" i="37"/>
  <c r="C503" i="37"/>
  <c r="C376" i="37"/>
  <c r="C340" i="37"/>
  <c r="C348" i="37"/>
  <c r="C191" i="37"/>
  <c r="C685" i="37"/>
  <c r="C79" i="37"/>
  <c r="C496" i="37"/>
  <c r="C414" i="37"/>
  <c r="C474" i="37"/>
  <c r="C96" i="37"/>
  <c r="C210" i="37"/>
  <c r="C383" i="37"/>
  <c r="C594" i="37"/>
  <c r="C265" i="37"/>
  <c r="C646" i="37"/>
  <c r="C561" i="37"/>
  <c r="C557" i="37"/>
  <c r="C538" i="37"/>
  <c r="C198" i="37"/>
  <c r="C550" i="37"/>
  <c r="C40" i="37"/>
  <c r="C609" i="37"/>
  <c r="C401" i="37"/>
  <c r="C670" i="37"/>
  <c r="C694" i="37"/>
  <c r="C337" i="37"/>
  <c r="C610" i="37"/>
  <c r="C10" i="37"/>
  <c r="C440" i="37"/>
  <c r="C477" i="37"/>
  <c r="C323" i="37"/>
  <c r="C252" i="37"/>
  <c r="C161" i="37"/>
  <c r="C226" i="37"/>
  <c r="C632" i="37"/>
  <c r="C704" i="37"/>
  <c r="C302" i="37"/>
  <c r="C666" i="37"/>
  <c r="C526" i="37"/>
  <c r="C318" i="37"/>
  <c r="C717" i="37"/>
  <c r="C483" i="37"/>
  <c r="C238" i="37"/>
  <c r="C24" i="37"/>
  <c r="C502" i="37"/>
  <c r="C21" i="37"/>
  <c r="C480" i="37"/>
  <c r="C195" i="37"/>
  <c r="C690" i="37"/>
  <c r="C179" i="37"/>
  <c r="C413" i="37"/>
  <c r="C387" i="37"/>
  <c r="C214" i="37"/>
  <c r="C31" i="37"/>
  <c r="C488" i="37"/>
  <c r="C36" i="37"/>
  <c r="C654" i="37"/>
  <c r="C466" i="37"/>
  <c r="C432" i="37"/>
  <c r="C723" i="37"/>
  <c r="C698" i="37"/>
  <c r="C607" i="37"/>
  <c r="C55" i="37"/>
  <c r="C571" i="37"/>
  <c r="C671" i="37"/>
  <c r="C637" i="37"/>
  <c r="C229" i="37"/>
  <c r="C113" i="37"/>
  <c r="C322" i="37"/>
  <c r="C307" i="37"/>
  <c r="C245" i="37"/>
  <c r="C17" i="37"/>
  <c r="C326" i="37"/>
  <c r="C209" i="37"/>
  <c r="C59" i="37"/>
  <c r="C403" i="37"/>
  <c r="C397" i="37"/>
  <c r="C236" i="37"/>
  <c r="C38" i="37"/>
  <c r="C415" i="37"/>
  <c r="C57" i="37"/>
  <c r="C701" i="37"/>
  <c r="C417" i="37"/>
  <c r="C584" i="37"/>
  <c r="C650" i="37"/>
  <c r="C116" i="37"/>
  <c r="C163" i="37"/>
  <c r="C147" i="37"/>
  <c r="C626" i="37"/>
  <c r="C137" i="37"/>
  <c r="C338" i="37"/>
  <c r="C237" i="37"/>
  <c r="C548" i="37"/>
  <c r="C189" i="37"/>
  <c r="C138" i="37"/>
  <c r="C605" i="37"/>
  <c r="C533" i="37"/>
  <c r="C549" i="37"/>
  <c r="C456" i="37"/>
  <c r="C76" i="37"/>
  <c r="C482" i="37"/>
  <c r="C418" i="37"/>
  <c r="C354" i="37"/>
  <c r="C254" i="37"/>
  <c r="C511" i="37"/>
  <c r="C111" i="37"/>
  <c r="C177" i="37"/>
  <c r="C355" i="37"/>
  <c r="C51" i="37"/>
  <c r="C125" i="37"/>
  <c r="C312" i="37"/>
  <c r="C72" i="37"/>
  <c r="C688" i="37"/>
  <c r="C452" i="37"/>
  <c r="C216" i="37"/>
  <c r="C157" i="37"/>
  <c r="C295" i="37"/>
  <c r="C356" i="37"/>
  <c r="C330" i="37"/>
  <c r="C342" i="37"/>
  <c r="C528" i="37"/>
  <c r="C647" i="37"/>
  <c r="C140" i="37"/>
  <c r="C174" i="37"/>
  <c r="C26" i="37"/>
  <c r="C559" i="37"/>
  <c r="C221" i="37"/>
  <c r="C299" i="37"/>
  <c r="C495" i="37"/>
  <c r="C470" i="37"/>
  <c r="C15" i="37"/>
  <c r="C126" i="37"/>
  <c r="C465" i="37"/>
  <c r="C115" i="37"/>
  <c r="C730" i="37"/>
  <c r="C344" i="37"/>
  <c r="C612" i="37"/>
  <c r="C396" i="37"/>
  <c r="C129" i="37"/>
  <c r="C290" i="37"/>
  <c r="C204" i="37"/>
  <c r="C308" i="37"/>
  <c r="C241" i="37"/>
  <c r="C411" i="37"/>
  <c r="C585" i="37"/>
  <c r="C6" i="37"/>
  <c r="C423" i="37"/>
  <c r="C175" i="37"/>
  <c r="C284" i="37"/>
  <c r="C720" i="37"/>
  <c r="C621" i="37"/>
  <c r="C408" i="37"/>
  <c r="C46" i="37"/>
  <c r="C516" i="37"/>
  <c r="C62" i="37"/>
  <c r="C439" i="37"/>
  <c r="C112" i="37"/>
  <c r="C562" i="37"/>
  <c r="C416" i="37"/>
  <c r="C513" i="37"/>
  <c r="C700" i="37"/>
  <c r="C489" i="37"/>
  <c r="C296" i="37"/>
  <c r="C71" i="37"/>
  <c r="C359" i="37"/>
  <c r="C531" i="37"/>
  <c r="C570" i="37"/>
  <c r="C12" i="37"/>
  <c r="C430" i="37"/>
  <c r="C82" i="37"/>
  <c r="C327" i="37"/>
  <c r="C540" i="37"/>
  <c r="C443" i="37"/>
  <c r="C266" i="37"/>
  <c r="C100" i="37"/>
  <c r="C180" i="37"/>
  <c r="C119" i="37"/>
  <c r="C54" i="37"/>
  <c r="C497" i="37"/>
  <c r="C13" i="37"/>
  <c r="C731" i="37"/>
  <c r="C32" i="37"/>
  <c r="C201" i="37"/>
  <c r="C64" i="37"/>
  <c r="C639" i="37"/>
  <c r="C368" i="37"/>
  <c r="C490" i="37"/>
  <c r="C651" i="37"/>
  <c r="C166" i="37"/>
  <c r="C587" i="37"/>
  <c r="C727" i="37"/>
  <c r="C117" i="37"/>
  <c r="C524" i="37"/>
  <c r="C168" i="37"/>
  <c r="C114" i="37"/>
  <c r="C525" i="37"/>
  <c r="C292" i="37"/>
  <c r="C347" i="37"/>
  <c r="C262" i="37"/>
  <c r="C20" i="37"/>
  <c r="C622" i="37"/>
  <c r="C109" i="37"/>
  <c r="C300" i="37"/>
  <c r="C206" i="37"/>
  <c r="C560" i="37"/>
  <c r="C555" i="37"/>
  <c r="C508" i="37"/>
  <c r="C243" i="37"/>
  <c r="C362" i="37"/>
  <c r="C583" i="37"/>
  <c r="C321" i="37"/>
  <c r="C542" i="37"/>
  <c r="C599" i="37"/>
  <c r="C399" i="37"/>
  <c r="C271" i="37"/>
  <c r="C351" i="37"/>
  <c r="C402" i="37"/>
  <c r="C425" i="37"/>
  <c r="C664" i="37"/>
  <c r="C619" i="37"/>
  <c r="C669" i="37"/>
  <c r="C332" i="37"/>
  <c r="C593" i="37"/>
  <c r="C121" i="37"/>
  <c r="C47" i="37"/>
  <c r="C324" i="37"/>
  <c r="C699" i="37"/>
  <c r="C547" i="37"/>
  <c r="C573" i="37"/>
  <c r="C317" i="37"/>
  <c r="C149" i="37"/>
  <c r="C320" i="37"/>
  <c r="C459" i="37"/>
  <c r="C504" i="37"/>
  <c r="C715" i="37"/>
  <c r="C604" i="37"/>
  <c r="C84" i="37"/>
  <c r="C618" i="37"/>
  <c r="C510" i="37"/>
  <c r="C106" i="37"/>
  <c r="C68" i="37"/>
  <c r="C475" i="37"/>
  <c r="C435" i="37"/>
  <c r="C708" i="37"/>
  <c r="C288" i="37"/>
  <c r="C506" i="37"/>
  <c r="C426" i="37"/>
  <c r="C328" i="37"/>
  <c r="C218" i="37"/>
  <c r="C91" i="37"/>
  <c r="C467" i="37"/>
  <c r="C530" i="37"/>
  <c r="C172" i="37"/>
  <c r="C16" i="37"/>
  <c r="C305" i="37"/>
  <c r="C98" i="37"/>
  <c r="C377" i="37"/>
  <c r="C142" i="37"/>
  <c r="C400" i="37"/>
  <c r="C7" i="37"/>
  <c r="C282" i="37"/>
  <c r="C146" i="37"/>
  <c r="C544" i="37"/>
  <c r="C726" i="37"/>
  <c r="C507" i="37"/>
  <c r="C379" i="37"/>
  <c r="C212" i="37"/>
  <c r="C615" i="37"/>
  <c r="C255" i="37"/>
  <c r="C710" i="37"/>
  <c r="C642" i="37"/>
  <c r="C406" i="37"/>
  <c r="C123" i="37"/>
  <c r="C349" i="37"/>
  <c r="C315" i="37"/>
  <c r="C446" i="37"/>
  <c r="C589" i="37"/>
  <c r="C532" i="37"/>
  <c r="C203" i="37"/>
  <c r="C310" i="37"/>
  <c r="C25" i="37"/>
  <c r="C217" i="37"/>
  <c r="C636" i="37"/>
  <c r="C228" i="37"/>
  <c r="C145" i="37"/>
  <c r="C370" i="37"/>
  <c r="C407" i="37"/>
  <c r="C624" i="37"/>
  <c r="C183" i="37"/>
  <c r="C257" i="37"/>
  <c r="C346" i="37"/>
  <c r="C132" i="37"/>
  <c r="C196" i="37"/>
  <c r="C267" i="37"/>
  <c r="C56" i="37"/>
  <c r="C592" i="37"/>
  <c r="C655" i="37"/>
  <c r="C199" i="37"/>
  <c r="C653" i="37"/>
  <c r="C303" i="37"/>
  <c r="C374" i="37"/>
  <c r="C441" i="37"/>
  <c r="C386" i="37"/>
  <c r="C231" i="37"/>
  <c r="C616" i="37"/>
  <c r="C22" i="37"/>
  <c r="C211" i="37"/>
  <c r="C442" i="37"/>
  <c r="C202" i="37"/>
  <c r="C264" i="37"/>
  <c r="C301" i="37"/>
  <c r="C391" i="37"/>
  <c r="C343" i="37"/>
  <c r="C148" i="37"/>
  <c r="C99" i="37"/>
  <c r="C90" i="37"/>
  <c r="C424" i="37"/>
  <c r="C454" i="37"/>
  <c r="C23" i="37"/>
  <c r="C447" i="37"/>
  <c r="C88" i="37"/>
  <c r="C579" i="37"/>
  <c r="C65" i="37"/>
  <c r="C103" i="37"/>
  <c r="C462" i="37"/>
  <c r="C558" i="37"/>
  <c r="C131" i="37"/>
  <c r="C246" i="37"/>
  <c r="C537" i="37"/>
  <c r="C564" i="37"/>
  <c r="C283" i="37"/>
  <c r="C598" i="37"/>
  <c r="C674" i="37"/>
  <c r="C457" i="37"/>
  <c r="C468" i="37"/>
  <c r="C360" i="37"/>
  <c r="C233" i="37"/>
  <c r="C102" i="37"/>
  <c r="C681" i="37"/>
  <c r="C69" i="37"/>
  <c r="C49" i="37"/>
  <c r="C273" i="37"/>
  <c r="C86" i="37"/>
  <c r="C223" i="37"/>
  <c r="C380" i="37"/>
  <c r="C629" i="37"/>
  <c r="C29" i="37"/>
  <c r="C207" i="37"/>
  <c r="C729" i="37"/>
  <c r="C154" i="37"/>
  <c r="C357" i="37"/>
  <c r="C278" i="37"/>
  <c r="C449" i="37"/>
  <c r="C382" i="37"/>
  <c r="C269" i="37"/>
  <c r="C70" i="37"/>
  <c r="C697" i="37"/>
  <c r="C381" i="37"/>
  <c r="C565" i="37"/>
  <c r="C130" i="37"/>
  <c r="C613" i="37"/>
  <c r="C120" i="37"/>
  <c r="C193" i="37"/>
  <c r="C491" i="37"/>
  <c r="C371" i="37"/>
  <c r="C563" i="37"/>
  <c r="C606" i="37"/>
  <c r="C77" i="37"/>
  <c r="C235" i="37"/>
  <c r="C714" i="37"/>
  <c r="C33" i="37"/>
  <c r="C451" i="37"/>
  <c r="C722" i="37"/>
  <c r="C409" i="37"/>
  <c r="C363" i="37"/>
  <c r="C339" i="37"/>
  <c r="C61" i="37"/>
  <c r="C350" i="37"/>
  <c r="C325" i="37"/>
  <c r="C151" i="37"/>
  <c r="C410" i="37"/>
  <c r="C421" i="37"/>
  <c r="C608" i="37"/>
  <c r="C673" i="37"/>
  <c r="C684" i="37"/>
  <c r="C110" i="37"/>
  <c r="C422" i="37"/>
  <c r="C385" i="37"/>
  <c r="C479" i="37"/>
  <c r="C683" i="37"/>
  <c r="C628" i="37"/>
  <c r="C471" i="37"/>
  <c r="C472" i="37"/>
  <c r="C240" i="37"/>
  <c r="C405" i="37"/>
  <c r="C395" i="37"/>
  <c r="C162" i="37"/>
  <c r="C66" i="37"/>
  <c r="C625" i="37"/>
  <c r="C527" i="37"/>
  <c r="C9" i="37"/>
  <c r="C460" i="37"/>
  <c r="C539" i="37"/>
  <c r="C581" i="37"/>
  <c r="C588" i="37"/>
  <c r="C656" i="37"/>
  <c r="C648" i="37"/>
  <c r="C680" i="37"/>
  <c r="C394" i="37"/>
  <c r="C41" i="37"/>
  <c r="C518" i="37"/>
  <c r="C74" i="37"/>
  <c r="C692" i="37"/>
  <c r="C404" i="37"/>
  <c r="C568" i="37"/>
  <c r="C60" i="37"/>
  <c r="C261" i="37"/>
  <c r="C194" i="37"/>
  <c r="C520" i="37"/>
  <c r="C220" i="37"/>
  <c r="C224" i="37"/>
  <c r="C14" i="37"/>
  <c r="C334" i="37"/>
  <c r="C641" i="37"/>
  <c r="C390" i="37"/>
  <c r="C270" i="37"/>
  <c r="C438" i="37"/>
  <c r="C705" i="37"/>
  <c r="C205" i="37"/>
  <c r="C95" i="37"/>
  <c r="C124" i="37"/>
  <c r="C580" i="37"/>
  <c r="C372" i="37"/>
  <c r="C89" i="37"/>
  <c r="C375" i="37"/>
  <c r="C316" i="37"/>
  <c r="C136" i="37"/>
  <c r="C81" i="37"/>
  <c r="C702" i="37"/>
  <c r="C461" i="37"/>
  <c r="C167" i="37"/>
  <c r="C437" i="37"/>
  <c r="C448" i="37"/>
  <c r="C187" i="37"/>
  <c r="C274" i="37"/>
  <c r="C535" i="37"/>
  <c r="C620" i="37"/>
  <c r="C73" i="37"/>
  <c r="C105" i="37"/>
  <c r="C53" i="37"/>
  <c r="C28" i="37"/>
  <c r="C87" i="37"/>
  <c r="C707" i="37"/>
  <c r="C197" i="37"/>
  <c r="C34" i="37"/>
  <c r="C178" i="37"/>
  <c r="C728" i="37"/>
  <c r="C591" i="37"/>
  <c r="C378" i="37"/>
  <c r="C134" i="37"/>
  <c r="C582" i="37"/>
  <c r="C444" i="37"/>
  <c r="C30" i="37"/>
  <c r="C260" i="37"/>
  <c r="C686" i="37"/>
  <c r="C576" i="37"/>
  <c r="C369" i="37"/>
  <c r="C427" i="37"/>
  <c r="C18" i="37"/>
  <c r="C373" i="37"/>
  <c r="C215" i="37"/>
  <c r="C551" i="37"/>
  <c r="C258" i="37"/>
  <c r="C676" i="37"/>
  <c r="C614" i="37"/>
  <c r="C429" i="37"/>
  <c r="C143" i="37"/>
  <c r="C37" i="37"/>
  <c r="C306" i="37"/>
  <c r="C286" i="37"/>
  <c r="C522" i="37"/>
  <c r="C276" i="37"/>
  <c r="C590" i="37"/>
  <c r="C521" i="37"/>
  <c r="C185" i="37"/>
  <c r="C248" i="37"/>
  <c r="C428" i="37"/>
  <c r="C336" i="37"/>
  <c r="C27" i="37"/>
  <c r="C219" i="37"/>
  <c r="C595" i="37"/>
  <c r="C393" i="37"/>
  <c r="C190" i="37"/>
  <c r="C150" i="37"/>
  <c r="C478" i="37"/>
  <c r="C718" i="37"/>
  <c r="C289" i="37"/>
  <c r="C706" i="37"/>
  <c r="C135" i="37"/>
  <c r="C434" i="37"/>
  <c r="C43" i="37"/>
  <c r="C392" i="37"/>
  <c r="C297" i="37"/>
  <c r="C78" i="37"/>
  <c r="C52" i="37"/>
  <c r="C645" i="37"/>
  <c r="C364" i="37"/>
  <c r="C523" i="37"/>
  <c r="C213" i="37"/>
  <c r="C152" i="37"/>
  <c r="C94" i="37"/>
  <c r="C514" i="37"/>
  <c r="C601" i="37"/>
  <c r="C662" i="37"/>
  <c r="C39" i="37"/>
  <c r="C365" i="37"/>
  <c r="C345" i="37"/>
  <c r="C713" i="37"/>
  <c r="C42" i="37"/>
  <c r="C552" i="37"/>
  <c r="C661" i="37"/>
  <c r="C170" i="37"/>
  <c r="C611" i="37"/>
  <c r="C433" i="37"/>
  <c r="C331" i="37"/>
  <c r="C122" i="37"/>
  <c r="C108" i="37"/>
  <c r="C554" i="37"/>
  <c r="A456" i="14"/>
  <c r="C455" i="14"/>
  <c r="A199" i="14"/>
  <c r="A249" i="14"/>
  <c r="B3" i="14"/>
  <c r="B4" i="14"/>
  <c r="B5" i="14"/>
  <c r="B6" i="14"/>
  <c r="B7" i="14"/>
  <c r="B8" i="14"/>
  <c r="B9" i="14"/>
  <c r="B10" i="14"/>
  <c r="B11" i="14"/>
  <c r="A12" i="14"/>
  <c r="B13" i="14"/>
  <c r="A14" i="14"/>
  <c r="B15" i="14"/>
  <c r="A16" i="14"/>
  <c r="B17" i="14"/>
  <c r="A18" i="14"/>
  <c r="B19" i="14"/>
  <c r="A20" i="14"/>
  <c r="B21" i="14"/>
  <c r="A22" i="14"/>
  <c r="B23" i="14"/>
  <c r="A24" i="14"/>
  <c r="B25" i="14"/>
  <c r="A26" i="14"/>
  <c r="B27" i="14"/>
  <c r="A28" i="14"/>
  <c r="B29" i="14"/>
  <c r="A30" i="14"/>
  <c r="B31" i="14"/>
  <c r="A32" i="14"/>
  <c r="B33" i="14"/>
  <c r="A34" i="14"/>
  <c r="B35" i="14"/>
  <c r="A36" i="14"/>
  <c r="B37" i="14"/>
  <c r="A38" i="14"/>
  <c r="B39" i="14"/>
  <c r="A40" i="14"/>
  <c r="B41" i="14"/>
  <c r="A42" i="14"/>
  <c r="C42" i="14" s="1"/>
  <c r="A44" i="14"/>
  <c r="B45" i="14"/>
  <c r="A46" i="14"/>
  <c r="B47" i="14"/>
  <c r="A48" i="14"/>
  <c r="B49" i="14"/>
  <c r="A50" i="14"/>
  <c r="B51" i="14"/>
  <c r="A52" i="14"/>
  <c r="B53" i="14"/>
  <c r="A54" i="14"/>
  <c r="B55" i="14"/>
  <c r="A56" i="14"/>
  <c r="B57" i="14"/>
  <c r="A58" i="14"/>
  <c r="B59" i="14"/>
  <c r="C59" i="14" s="1"/>
  <c r="A60" i="14"/>
  <c r="C60" i="14" s="1"/>
  <c r="A62" i="14"/>
  <c r="B63" i="14"/>
  <c r="A64" i="14"/>
  <c r="B65" i="14"/>
  <c r="A66" i="14"/>
  <c r="B67" i="14"/>
  <c r="A68" i="14"/>
  <c r="B69" i="14"/>
  <c r="A70" i="14"/>
  <c r="B71" i="14"/>
  <c r="A72" i="14"/>
  <c r="B73" i="14"/>
  <c r="A74" i="14"/>
  <c r="B75" i="14"/>
  <c r="A76" i="14"/>
  <c r="B77" i="14"/>
  <c r="A78" i="14"/>
  <c r="B79" i="14"/>
  <c r="A80" i="14"/>
  <c r="B81" i="14"/>
  <c r="A82" i="14"/>
  <c r="B83" i="14"/>
  <c r="A84" i="14"/>
  <c r="B85" i="14"/>
  <c r="A86" i="14"/>
  <c r="B87" i="14"/>
  <c r="A88" i="14"/>
  <c r="B89" i="14"/>
  <c r="A90" i="14"/>
  <c r="B91" i="14"/>
  <c r="A92" i="14"/>
  <c r="B93" i="14"/>
  <c r="A94" i="14"/>
  <c r="C94" i="14" s="1"/>
  <c r="B95" i="14"/>
  <c r="A96" i="14"/>
  <c r="C96" i="14" s="1"/>
  <c r="B97" i="14"/>
  <c r="A98" i="14"/>
  <c r="B99" i="14"/>
  <c r="A100" i="14"/>
  <c r="B101" i="14"/>
  <c r="A102" i="14"/>
  <c r="B103" i="14"/>
  <c r="A104" i="14"/>
  <c r="B105" i="14"/>
  <c r="A106" i="14"/>
  <c r="B107" i="14"/>
  <c r="A108" i="14"/>
  <c r="B109" i="14"/>
  <c r="A110" i="14"/>
  <c r="B111" i="14"/>
  <c r="A112" i="14"/>
  <c r="B113" i="14"/>
  <c r="A114" i="14"/>
  <c r="B115" i="14"/>
  <c r="A116" i="14"/>
  <c r="B117" i="14"/>
  <c r="A118" i="14"/>
  <c r="B119" i="14"/>
  <c r="A120" i="14"/>
  <c r="B121" i="14"/>
  <c r="A122" i="14"/>
  <c r="B123" i="14"/>
  <c r="A124" i="14"/>
  <c r="B125" i="14"/>
  <c r="A126" i="14"/>
  <c r="B127" i="14"/>
  <c r="A128" i="14"/>
  <c r="B129" i="14"/>
  <c r="A130" i="14"/>
  <c r="B131" i="14"/>
  <c r="A132" i="14"/>
  <c r="B133" i="14"/>
  <c r="A134" i="14"/>
  <c r="B135" i="14"/>
  <c r="A136" i="14"/>
  <c r="A139" i="14"/>
  <c r="A141" i="14"/>
  <c r="A143" i="14"/>
  <c r="A145" i="14"/>
  <c r="A147" i="14"/>
  <c r="A149" i="14"/>
  <c r="A151" i="14"/>
  <c r="A153" i="14"/>
  <c r="A155" i="14"/>
  <c r="A157" i="14"/>
  <c r="A159" i="14"/>
  <c r="A161" i="14"/>
  <c r="A163" i="14"/>
  <c r="A165" i="14"/>
  <c r="A167" i="14"/>
  <c r="A169" i="14"/>
  <c r="A171" i="14"/>
  <c r="A173" i="14"/>
  <c r="A175" i="14"/>
  <c r="A177" i="14"/>
  <c r="A179" i="14"/>
  <c r="A181" i="14"/>
  <c r="A183" i="14"/>
  <c r="A185" i="14"/>
  <c r="A187" i="14"/>
  <c r="A189" i="14"/>
  <c r="A191" i="14"/>
  <c r="A193" i="14"/>
  <c r="A195" i="14"/>
  <c r="A197" i="14"/>
  <c r="C2" i="14"/>
  <c r="A3" i="14"/>
  <c r="A4" i="14"/>
  <c r="A5" i="14"/>
  <c r="A6" i="14"/>
  <c r="A7" i="14"/>
  <c r="A8" i="14"/>
  <c r="A9" i="14"/>
  <c r="A10" i="14"/>
  <c r="A11" i="14"/>
  <c r="B12" i="14"/>
  <c r="A13" i="14"/>
  <c r="B14" i="14"/>
  <c r="A15" i="14"/>
  <c r="B16" i="14"/>
  <c r="A17" i="14"/>
  <c r="B18" i="14"/>
  <c r="A19" i="14"/>
  <c r="B20" i="14"/>
  <c r="A21" i="14"/>
  <c r="B22" i="14"/>
  <c r="A23" i="14"/>
  <c r="B24" i="14"/>
  <c r="A25" i="14"/>
  <c r="B26" i="14"/>
  <c r="A27" i="14"/>
  <c r="B28" i="14"/>
  <c r="A29" i="14"/>
  <c r="B30" i="14"/>
  <c r="A31" i="14"/>
  <c r="B32" i="14"/>
  <c r="A33" i="14"/>
  <c r="B34" i="14"/>
  <c r="A35" i="14"/>
  <c r="B36" i="14"/>
  <c r="A37" i="14"/>
  <c r="B38" i="14"/>
  <c r="A39" i="14"/>
  <c r="B40" i="14"/>
  <c r="A41" i="14"/>
  <c r="A43" i="14"/>
  <c r="C43" i="14" s="1"/>
  <c r="B44" i="14"/>
  <c r="A45" i="14"/>
  <c r="B46" i="14"/>
  <c r="A47" i="14"/>
  <c r="B48" i="14"/>
  <c r="A49" i="14"/>
  <c r="B50" i="14"/>
  <c r="A51" i="14"/>
  <c r="B52" i="14"/>
  <c r="A53" i="14"/>
  <c r="B54" i="14"/>
  <c r="A55" i="14"/>
  <c r="B56" i="14"/>
  <c r="A57" i="14"/>
  <c r="B58" i="14"/>
  <c r="A254" i="14"/>
  <c r="A252" i="14"/>
  <c r="A250" i="14"/>
  <c r="A248" i="14"/>
  <c r="A246" i="14"/>
  <c r="A244" i="14"/>
  <c r="A242" i="14"/>
  <c r="A240" i="14"/>
  <c r="A238" i="14"/>
  <c r="A236" i="14"/>
  <c r="A234" i="14"/>
  <c r="A232" i="14"/>
  <c r="A230" i="14"/>
  <c r="A228" i="14"/>
  <c r="A226" i="14"/>
  <c r="A224" i="14"/>
  <c r="A222" i="14"/>
  <c r="A220" i="14"/>
  <c r="A218" i="14"/>
  <c r="A216" i="14"/>
  <c r="A214" i="14"/>
  <c r="A212" i="14"/>
  <c r="A210" i="14"/>
  <c r="A208" i="14"/>
  <c r="A206" i="14"/>
  <c r="A204" i="14"/>
  <c r="A202" i="14"/>
  <c r="A200" i="14"/>
  <c r="A198" i="14"/>
  <c r="A196" i="14"/>
  <c r="A194" i="14"/>
  <c r="A192" i="14"/>
  <c r="C192" i="14" s="1"/>
  <c r="A190" i="14"/>
  <c r="A188" i="14"/>
  <c r="A186" i="14"/>
  <c r="A184" i="14"/>
  <c r="A182" i="14"/>
  <c r="A180" i="14"/>
  <c r="A178" i="14"/>
  <c r="A176" i="14"/>
  <c r="A174" i="14"/>
  <c r="A172" i="14"/>
  <c r="A170" i="14"/>
  <c r="A168" i="14"/>
  <c r="A166" i="14"/>
  <c r="A164" i="14"/>
  <c r="A162" i="14"/>
  <c r="A160" i="14"/>
  <c r="A158" i="14"/>
  <c r="A156" i="14"/>
  <c r="A154" i="14"/>
  <c r="A152" i="14"/>
  <c r="A150" i="14"/>
  <c r="A148" i="14"/>
  <c r="A146" i="14"/>
  <c r="A144" i="14"/>
  <c r="A142" i="14"/>
  <c r="A140" i="14"/>
  <c r="A138" i="14"/>
  <c r="A253" i="14"/>
  <c r="A251" i="14"/>
  <c r="A247" i="14"/>
  <c r="A245" i="14"/>
  <c r="A243" i="14"/>
  <c r="A241" i="14"/>
  <c r="A239" i="14"/>
  <c r="A237" i="14"/>
  <c r="A235" i="14"/>
  <c r="A233" i="14"/>
  <c r="A231" i="14"/>
  <c r="A229" i="14"/>
  <c r="A227" i="14"/>
  <c r="A225" i="14"/>
  <c r="A223" i="14"/>
  <c r="A221" i="14"/>
  <c r="A219" i="14"/>
  <c r="A217" i="14"/>
  <c r="A215" i="14"/>
  <c r="A213" i="14"/>
  <c r="A211" i="14"/>
  <c r="A209" i="14"/>
  <c r="A207" i="14"/>
  <c r="A205" i="14"/>
  <c r="A203" i="14"/>
  <c r="A201" i="14"/>
  <c r="C61" i="14"/>
  <c r="B62" i="14"/>
  <c r="A63" i="14"/>
  <c r="B64" i="14"/>
  <c r="A65" i="14"/>
  <c r="B66" i="14"/>
  <c r="A67" i="14"/>
  <c r="B68" i="14"/>
  <c r="A69" i="14"/>
  <c r="B70" i="14"/>
  <c r="A71" i="14"/>
  <c r="B72" i="14"/>
  <c r="A73" i="14"/>
  <c r="B74" i="14"/>
  <c r="A75" i="14"/>
  <c r="B76" i="14"/>
  <c r="A77" i="14"/>
  <c r="B78" i="14"/>
  <c r="A79" i="14"/>
  <c r="B80" i="14"/>
  <c r="A81" i="14"/>
  <c r="B82" i="14"/>
  <c r="A83" i="14"/>
  <c r="B84" i="14"/>
  <c r="A85" i="14"/>
  <c r="B86" i="14"/>
  <c r="A87" i="14"/>
  <c r="B88" i="14"/>
  <c r="A89" i="14"/>
  <c r="B90" i="14"/>
  <c r="A91" i="14"/>
  <c r="B92" i="14"/>
  <c r="A93" i="14"/>
  <c r="A95" i="14"/>
  <c r="B191" i="14"/>
  <c r="B189" i="14"/>
  <c r="B187" i="14"/>
  <c r="B185" i="14"/>
  <c r="B183" i="14"/>
  <c r="B181" i="14"/>
  <c r="B179" i="14"/>
  <c r="B177" i="14"/>
  <c r="B175" i="14"/>
  <c r="B173" i="14"/>
  <c r="B171" i="14"/>
  <c r="B169" i="14"/>
  <c r="B167" i="14"/>
  <c r="B165" i="14"/>
  <c r="B163" i="14"/>
  <c r="B161" i="14"/>
  <c r="B159" i="14"/>
  <c r="B157" i="14"/>
  <c r="B155" i="14"/>
  <c r="B153" i="14"/>
  <c r="B151" i="14"/>
  <c r="B149" i="14"/>
  <c r="B147" i="14"/>
  <c r="B145" i="14"/>
  <c r="B143" i="14"/>
  <c r="B141" i="14"/>
  <c r="B139" i="14"/>
  <c r="A97" i="14"/>
  <c r="C97" i="14" s="1"/>
  <c r="B98" i="14"/>
  <c r="A99" i="14"/>
  <c r="B100" i="14"/>
  <c r="A101" i="14"/>
  <c r="C101" i="14" s="1"/>
  <c r="B102" i="14"/>
  <c r="A103" i="14"/>
  <c r="B104" i="14"/>
  <c r="A105" i="14"/>
  <c r="C105" i="14" s="1"/>
  <c r="B106" i="14"/>
  <c r="A107" i="14"/>
  <c r="B108" i="14"/>
  <c r="A109" i="14"/>
  <c r="C109" i="14" s="1"/>
  <c r="B110" i="14"/>
  <c r="A111" i="14"/>
  <c r="B112" i="14"/>
  <c r="A113" i="14"/>
  <c r="C113" i="14" s="1"/>
  <c r="B114" i="14"/>
  <c r="A115" i="14"/>
  <c r="B116" i="14"/>
  <c r="A117" i="14"/>
  <c r="C117" i="14" s="1"/>
  <c r="B118" i="14"/>
  <c r="A119" i="14"/>
  <c r="B120" i="14"/>
  <c r="A121" i="14"/>
  <c r="C121" i="14" s="1"/>
  <c r="B122" i="14"/>
  <c r="A123" i="14"/>
  <c r="B124" i="14"/>
  <c r="A125" i="14"/>
  <c r="C125" i="14" s="1"/>
  <c r="B126" i="14"/>
  <c r="A127" i="14"/>
  <c r="B128" i="14"/>
  <c r="A129" i="14"/>
  <c r="C129" i="14" s="1"/>
  <c r="B130" i="14"/>
  <c r="A131" i="14"/>
  <c r="B132" i="14"/>
  <c r="A133" i="14"/>
  <c r="C133" i="14" s="1"/>
  <c r="B134" i="14"/>
  <c r="A135" i="14"/>
  <c r="B136" i="14"/>
  <c r="A137" i="14"/>
  <c r="C137" i="14" s="1"/>
  <c r="B138" i="14"/>
  <c r="B140" i="14"/>
  <c r="B142" i="14"/>
  <c r="B144" i="14"/>
  <c r="B146" i="14"/>
  <c r="B148" i="14"/>
  <c r="B150" i="14"/>
  <c r="B152" i="14"/>
  <c r="B154" i="14"/>
  <c r="B156" i="14"/>
  <c r="B158" i="14"/>
  <c r="B160" i="14"/>
  <c r="B162" i="14"/>
  <c r="B164" i="14"/>
  <c r="B166" i="14"/>
  <c r="B168" i="14"/>
  <c r="B170" i="14"/>
  <c r="B172" i="14"/>
  <c r="B174" i="14"/>
  <c r="B176" i="14"/>
  <c r="B178" i="14"/>
  <c r="B180" i="14"/>
  <c r="B182" i="14"/>
  <c r="B184" i="14"/>
  <c r="B186" i="14"/>
  <c r="B188" i="14"/>
  <c r="B190" i="14"/>
  <c r="B253" i="14"/>
  <c r="B251" i="14"/>
  <c r="B249" i="14"/>
  <c r="B247" i="14"/>
  <c r="B245" i="14"/>
  <c r="B243" i="14"/>
  <c r="B241" i="14"/>
  <c r="B239" i="14"/>
  <c r="B237" i="14"/>
  <c r="B235" i="14"/>
  <c r="B233" i="14"/>
  <c r="B231" i="14"/>
  <c r="B229" i="14"/>
  <c r="B227" i="14"/>
  <c r="B225" i="14"/>
  <c r="B223" i="14"/>
  <c r="B221" i="14"/>
  <c r="B219" i="14"/>
  <c r="B217" i="14"/>
  <c r="B215" i="14"/>
  <c r="B213" i="14"/>
  <c r="B211" i="14"/>
  <c r="B209" i="14"/>
  <c r="B207" i="14"/>
  <c r="B205" i="14"/>
  <c r="B203" i="14"/>
  <c r="B201" i="14"/>
  <c r="B199" i="14"/>
  <c r="B197" i="14"/>
  <c r="B195" i="14"/>
  <c r="B193" i="14"/>
  <c r="B254" i="14"/>
  <c r="B252" i="14"/>
  <c r="B250" i="14"/>
  <c r="B248" i="14"/>
  <c r="B246" i="14"/>
  <c r="B244" i="14"/>
  <c r="B242" i="14"/>
  <c r="B240" i="14"/>
  <c r="B238" i="14"/>
  <c r="B236" i="14"/>
  <c r="B234" i="14"/>
  <c r="B232" i="14"/>
  <c r="B230" i="14"/>
  <c r="B228" i="14"/>
  <c r="B226" i="14"/>
  <c r="B224" i="14"/>
  <c r="B222" i="14"/>
  <c r="B220" i="14"/>
  <c r="B218" i="14"/>
  <c r="B216" i="14"/>
  <c r="B214" i="14"/>
  <c r="B212" i="14"/>
  <c r="B210" i="14"/>
  <c r="B208" i="14"/>
  <c r="B206" i="14"/>
  <c r="B204" i="14"/>
  <c r="B200" i="14"/>
  <c r="B194" i="14"/>
  <c r="B196" i="14"/>
  <c r="B198" i="14"/>
  <c r="Q15" i="1"/>
  <c r="A457" i="14" l="1"/>
  <c r="C456" i="14"/>
  <c r="C199" i="14"/>
  <c r="C93" i="14"/>
  <c r="C91" i="14"/>
  <c r="C89" i="14"/>
  <c r="C87" i="14"/>
  <c r="C85" i="14"/>
  <c r="C83" i="14"/>
  <c r="C81" i="14"/>
  <c r="C79" i="14"/>
  <c r="C77" i="14"/>
  <c r="C75" i="14"/>
  <c r="C73" i="14"/>
  <c r="C71" i="14"/>
  <c r="C69" i="14"/>
  <c r="C67" i="14"/>
  <c r="C65" i="14"/>
  <c r="C63" i="14"/>
  <c r="C135" i="14"/>
  <c r="C131" i="14"/>
  <c r="C127" i="14"/>
  <c r="C123" i="14"/>
  <c r="C119" i="14"/>
  <c r="C115" i="14"/>
  <c r="C111" i="14"/>
  <c r="C107" i="14"/>
  <c r="C103" i="14"/>
  <c r="C99" i="14"/>
  <c r="C95" i="14"/>
  <c r="C41" i="14"/>
  <c r="C39" i="14"/>
  <c r="C37" i="14"/>
  <c r="C35" i="14"/>
  <c r="C33" i="14"/>
  <c r="C31" i="14"/>
  <c r="C29" i="14"/>
  <c r="C27" i="14"/>
  <c r="C25" i="14"/>
  <c r="C23" i="14"/>
  <c r="C21" i="14"/>
  <c r="C19" i="14"/>
  <c r="C17" i="14"/>
  <c r="C15" i="14"/>
  <c r="C13" i="14"/>
  <c r="C11" i="14"/>
  <c r="C9" i="14"/>
  <c r="C7" i="14"/>
  <c r="C5" i="14"/>
  <c r="C3" i="14"/>
  <c r="C57" i="14"/>
  <c r="C55" i="14"/>
  <c r="C53" i="14"/>
  <c r="C51" i="14"/>
  <c r="C49" i="14"/>
  <c r="C47" i="14"/>
  <c r="C45" i="14"/>
  <c r="C10" i="14"/>
  <c r="C8" i="14"/>
  <c r="C6" i="14"/>
  <c r="C4" i="14"/>
  <c r="C201" i="14"/>
  <c r="C205" i="14"/>
  <c r="C209" i="14"/>
  <c r="C213" i="14"/>
  <c r="C217" i="14"/>
  <c r="C221" i="14"/>
  <c r="C225" i="14"/>
  <c r="C229" i="14"/>
  <c r="C233" i="14"/>
  <c r="C237" i="14"/>
  <c r="C241" i="14"/>
  <c r="C245" i="14"/>
  <c r="C249" i="14"/>
  <c r="C253" i="14"/>
  <c r="C140" i="14"/>
  <c r="C144" i="14"/>
  <c r="C148" i="14"/>
  <c r="C152" i="14"/>
  <c r="C156" i="14"/>
  <c r="C160" i="14"/>
  <c r="C164" i="14"/>
  <c r="C168" i="14"/>
  <c r="C172" i="14"/>
  <c r="C176" i="14"/>
  <c r="C180" i="14"/>
  <c r="C184" i="14"/>
  <c r="C188" i="14"/>
  <c r="C196" i="14"/>
  <c r="C200" i="14"/>
  <c r="C204" i="14"/>
  <c r="C208" i="14"/>
  <c r="C212" i="14"/>
  <c r="C216" i="14"/>
  <c r="C220" i="14"/>
  <c r="C224" i="14"/>
  <c r="C228" i="14"/>
  <c r="C232" i="14"/>
  <c r="C236" i="14"/>
  <c r="C240" i="14"/>
  <c r="C244" i="14"/>
  <c r="C248" i="14"/>
  <c r="C252" i="14"/>
  <c r="C197" i="14"/>
  <c r="C193" i="14"/>
  <c r="C189" i="14"/>
  <c r="C185" i="14"/>
  <c r="C181" i="14"/>
  <c r="C177" i="14"/>
  <c r="C173" i="14"/>
  <c r="C169" i="14"/>
  <c r="C165" i="14"/>
  <c r="C161" i="14"/>
  <c r="C157" i="14"/>
  <c r="C153" i="14"/>
  <c r="C149" i="14"/>
  <c r="C145" i="14"/>
  <c r="C141" i="14"/>
  <c r="C136" i="14"/>
  <c r="C134" i="14"/>
  <c r="C132" i="14"/>
  <c r="C130" i="14"/>
  <c r="C128" i="14"/>
  <c r="C126" i="14"/>
  <c r="C124" i="14"/>
  <c r="C122" i="14"/>
  <c r="C120" i="14"/>
  <c r="C118" i="14"/>
  <c r="C116" i="14"/>
  <c r="C114" i="14"/>
  <c r="C112" i="14"/>
  <c r="C110" i="14"/>
  <c r="C108" i="14"/>
  <c r="C106" i="14"/>
  <c r="C104" i="14"/>
  <c r="C102" i="14"/>
  <c r="C100" i="14"/>
  <c r="C98" i="14"/>
  <c r="C92" i="14"/>
  <c r="C90" i="14"/>
  <c r="C88" i="14"/>
  <c r="C86" i="14"/>
  <c r="C84" i="14"/>
  <c r="C82" i="14"/>
  <c r="C80" i="14"/>
  <c r="C78" i="14"/>
  <c r="C76" i="14"/>
  <c r="C74" i="14"/>
  <c r="C72" i="14"/>
  <c r="C70" i="14"/>
  <c r="C68" i="14"/>
  <c r="C66" i="14"/>
  <c r="C64" i="14"/>
  <c r="C62" i="14"/>
  <c r="C40" i="14"/>
  <c r="C38" i="14"/>
  <c r="C36" i="14"/>
  <c r="C34" i="14"/>
  <c r="C32" i="14"/>
  <c r="C30" i="14"/>
  <c r="C28" i="14"/>
  <c r="C26" i="14"/>
  <c r="C24" i="14"/>
  <c r="C22" i="14"/>
  <c r="C20" i="14"/>
  <c r="C18" i="14"/>
  <c r="C16" i="14"/>
  <c r="C14" i="14"/>
  <c r="C12" i="14"/>
  <c r="C203" i="14"/>
  <c r="C207" i="14"/>
  <c r="C211" i="14"/>
  <c r="C215" i="14"/>
  <c r="C219" i="14"/>
  <c r="C223" i="14"/>
  <c r="C227" i="14"/>
  <c r="C231" i="14"/>
  <c r="C235" i="14"/>
  <c r="C239" i="14"/>
  <c r="C243" i="14"/>
  <c r="C247" i="14"/>
  <c r="C251" i="14"/>
  <c r="C138" i="14"/>
  <c r="C142" i="14"/>
  <c r="C146" i="14"/>
  <c r="C150" i="14"/>
  <c r="C154" i="14"/>
  <c r="C158" i="14"/>
  <c r="C162" i="14"/>
  <c r="C166" i="14"/>
  <c r="C170" i="14"/>
  <c r="C174" i="14"/>
  <c r="C178" i="14"/>
  <c r="C182" i="14"/>
  <c r="C186" i="14"/>
  <c r="C190" i="14"/>
  <c r="C194" i="14"/>
  <c r="C198" i="14"/>
  <c r="C202" i="14"/>
  <c r="C206" i="14"/>
  <c r="C210" i="14"/>
  <c r="C214" i="14"/>
  <c r="C218" i="14"/>
  <c r="C222" i="14"/>
  <c r="C226" i="14"/>
  <c r="C230" i="14"/>
  <c r="C234" i="14"/>
  <c r="C238" i="14"/>
  <c r="C242" i="14"/>
  <c r="C246" i="14"/>
  <c r="C250" i="14"/>
  <c r="C254" i="14"/>
  <c r="C195" i="14"/>
  <c r="C191" i="14"/>
  <c r="C187" i="14"/>
  <c r="C183" i="14"/>
  <c r="C179" i="14"/>
  <c r="C175" i="14"/>
  <c r="C171" i="14"/>
  <c r="C167" i="14"/>
  <c r="C163" i="14"/>
  <c r="C159" i="14"/>
  <c r="C155" i="14"/>
  <c r="C151" i="14"/>
  <c r="C147" i="14"/>
  <c r="C143" i="14"/>
  <c r="C139" i="14"/>
  <c r="C58" i="14"/>
  <c r="C56" i="14"/>
  <c r="C54" i="14"/>
  <c r="C52" i="14"/>
  <c r="C50" i="14"/>
  <c r="C48" i="14"/>
  <c r="C46" i="14"/>
  <c r="C44" i="14"/>
  <c r="A458" i="14" l="1"/>
  <c r="C457" i="14"/>
  <c r="A459" i="14" l="1"/>
  <c r="C458" i="14"/>
  <c r="H3" i="2"/>
  <c r="L3" i="2" s="1"/>
  <c r="M3" i="2" s="1"/>
  <c r="L4" i="2"/>
  <c r="M4" i="2" s="1"/>
  <c r="L5" i="2"/>
  <c r="M5" i="2" s="1"/>
  <c r="L6" i="2"/>
  <c r="M6" i="2" s="1"/>
  <c r="J3" i="2"/>
  <c r="J4" i="2"/>
  <c r="J5" i="2"/>
  <c r="J6" i="2"/>
  <c r="E6" i="2"/>
  <c r="H5" i="2"/>
  <c r="E5" i="2"/>
  <c r="H4" i="2"/>
  <c r="E4" i="2"/>
  <c r="A460" i="14" l="1"/>
  <c r="C459" i="14"/>
  <c r="N5" i="2"/>
  <c r="O5" i="2" s="1"/>
  <c r="N6" i="2"/>
  <c r="O6" i="2" s="1"/>
  <c r="N4" i="2"/>
  <c r="O4" i="2" s="1"/>
  <c r="A461" i="14" l="1"/>
  <c r="C460" i="14"/>
  <c r="J29" i="2"/>
  <c r="J30" i="2"/>
  <c r="L29" i="2"/>
  <c r="M29" i="2" s="1"/>
  <c r="H29" i="2"/>
  <c r="H30" i="2"/>
  <c r="L30" i="2" s="1"/>
  <c r="M30" i="2" s="1"/>
  <c r="E30" i="2"/>
  <c r="E29" i="2"/>
  <c r="A462" i="14" l="1"/>
  <c r="C461" i="14"/>
  <c r="N29" i="2"/>
  <c r="O29" i="2" s="1"/>
  <c r="N30" i="2"/>
  <c r="O30" i="2" s="1"/>
  <c r="H26" i="2"/>
  <c r="A463" i="14" l="1"/>
  <c r="C462" i="14"/>
  <c r="E26" i="2"/>
  <c r="J26" i="2"/>
  <c r="L26" i="2"/>
  <c r="M26" i="2" s="1"/>
  <c r="E27" i="2"/>
  <c r="H27" i="2"/>
  <c r="L27" i="2" s="1"/>
  <c r="J27" i="2"/>
  <c r="M27" i="2"/>
  <c r="E28" i="2"/>
  <c r="H28" i="2"/>
  <c r="L28" i="2" s="1"/>
  <c r="M28" i="2" s="1"/>
  <c r="J28" i="2"/>
  <c r="A464" i="14" l="1"/>
  <c r="C463" i="14"/>
  <c r="N28" i="2"/>
  <c r="O28" i="2" s="1"/>
  <c r="N27" i="2"/>
  <c r="O27" i="2" s="1"/>
  <c r="N26" i="2"/>
  <c r="O26" i="2" s="1"/>
  <c r="L9" i="2"/>
  <c r="M9" i="2" s="1"/>
  <c r="L11" i="2"/>
  <c r="M11" i="2" s="1"/>
  <c r="L23" i="2"/>
  <c r="M23" i="2" s="1"/>
  <c r="L2" i="2"/>
  <c r="M2" i="2" s="1"/>
  <c r="A465" i="14" l="1"/>
  <c r="C464" i="14"/>
  <c r="J7" i="2"/>
  <c r="J8" i="2"/>
  <c r="J9" i="2"/>
  <c r="J10" i="2"/>
  <c r="J11" i="2"/>
  <c r="J18" i="2"/>
  <c r="J19" i="2"/>
  <c r="J23" i="2"/>
  <c r="J24" i="2"/>
  <c r="J25" i="2"/>
  <c r="J2" i="2"/>
  <c r="A466" i="14" l="1"/>
  <c r="C465" i="14"/>
  <c r="E3" i="2"/>
  <c r="E7" i="2"/>
  <c r="E8" i="2"/>
  <c r="E9" i="2"/>
  <c r="E10" i="2"/>
  <c r="E11" i="2"/>
  <c r="E18" i="2"/>
  <c r="E19" i="2"/>
  <c r="E23" i="2"/>
  <c r="E24" i="2"/>
  <c r="E25" i="2"/>
  <c r="E2" i="2"/>
  <c r="D713" i="14" l="1"/>
  <c r="M713" i="14" s="1"/>
  <c r="D697" i="14"/>
  <c r="M697" i="14" s="1"/>
  <c r="D681" i="14"/>
  <c r="M681" i="14" s="1"/>
  <c r="D665" i="14"/>
  <c r="M665" i="14" s="1"/>
  <c r="D717" i="14"/>
  <c r="M717" i="14" s="1"/>
  <c r="D685" i="14"/>
  <c r="M685" i="14" s="1"/>
  <c r="F661" i="14"/>
  <c r="D729" i="14"/>
  <c r="M729" i="14" s="1"/>
  <c r="D692" i="14"/>
  <c r="M692" i="14" s="1"/>
  <c r="D676" i="14"/>
  <c r="M676" i="14" s="1"/>
  <c r="D723" i="14"/>
  <c r="M723" i="14" s="1"/>
  <c r="D711" i="14"/>
  <c r="M711" i="14" s="1"/>
  <c r="D703" i="14"/>
  <c r="M703" i="14" s="1"/>
  <c r="D691" i="14"/>
  <c r="M691" i="14" s="1"/>
  <c r="D679" i="14"/>
  <c r="M679" i="14" s="1"/>
  <c r="D671" i="14"/>
  <c r="M671" i="14" s="1"/>
  <c r="F720" i="14"/>
  <c r="F793" i="14"/>
  <c r="D721" i="14"/>
  <c r="M721" i="14" s="1"/>
  <c r="D705" i="14"/>
  <c r="M705" i="14" s="1"/>
  <c r="D689" i="14"/>
  <c r="M689" i="14" s="1"/>
  <c r="D673" i="14"/>
  <c r="M673" i="14" s="1"/>
  <c r="F718" i="14"/>
  <c r="D701" i="14"/>
  <c r="M701" i="14" s="1"/>
  <c r="D669" i="14"/>
  <c r="M669" i="14" s="1"/>
  <c r="D655" i="14"/>
  <c r="M655" i="14" s="1"/>
  <c r="F729" i="14"/>
  <c r="D700" i="14"/>
  <c r="M700" i="14" s="1"/>
  <c r="D684" i="14"/>
  <c r="M684" i="14" s="1"/>
  <c r="D668" i="14"/>
  <c r="M668" i="14" s="1"/>
  <c r="D719" i="14"/>
  <c r="M719" i="14" s="1"/>
  <c r="D707" i="14"/>
  <c r="M707" i="14" s="1"/>
  <c r="D695" i="14"/>
  <c r="M695" i="14" s="1"/>
  <c r="D687" i="14"/>
  <c r="M687" i="14" s="1"/>
  <c r="D675" i="14"/>
  <c r="M675" i="14" s="1"/>
  <c r="D663" i="14"/>
  <c r="M663" i="14" s="1"/>
  <c r="F704" i="14"/>
  <c r="F724" i="14"/>
  <c r="F799" i="14"/>
  <c r="F787" i="14"/>
  <c r="F795" i="14"/>
  <c r="D670" i="14"/>
  <c r="M670" i="14" s="1"/>
  <c r="F678" i="14"/>
  <c r="D686" i="14"/>
  <c r="M686" i="14" s="1"/>
  <c r="F694" i="14"/>
  <c r="D702" i="14"/>
  <c r="M702" i="14" s="1"/>
  <c r="D710" i="14"/>
  <c r="M710" i="14" s="1"/>
  <c r="D718" i="14"/>
  <c r="M718" i="14" s="1"/>
  <c r="F667" i="14"/>
  <c r="F677" i="14"/>
  <c r="F689" i="14"/>
  <c r="F699" i="14"/>
  <c r="F709" i="14"/>
  <c r="F721" i="14"/>
  <c r="D657" i="14"/>
  <c r="M657" i="14" s="1"/>
  <c r="D730" i="14"/>
  <c r="M730" i="14" s="1"/>
  <c r="F719" i="14"/>
  <c r="F703" i="14"/>
  <c r="F687" i="14"/>
  <c r="F671" i="14"/>
  <c r="F782" i="14"/>
  <c r="D664" i="14"/>
  <c r="M664" i="14" s="1"/>
  <c r="F672" i="14"/>
  <c r="F680" i="14"/>
  <c r="F688" i="14"/>
  <c r="F696" i="14"/>
  <c r="D704" i="14"/>
  <c r="M704" i="14" s="1"/>
  <c r="D712" i="14"/>
  <c r="M712" i="14" s="1"/>
  <c r="D720" i="14"/>
  <c r="M720" i="14" s="1"/>
  <c r="F669" i="14"/>
  <c r="F681" i="14"/>
  <c r="F691" i="14"/>
  <c r="F701" i="14"/>
  <c r="F713" i="14"/>
  <c r="F723" i="14"/>
  <c r="F659" i="14"/>
  <c r="D653" i="14"/>
  <c r="M653" i="14" s="1"/>
  <c r="D661" i="14"/>
  <c r="M661" i="14" s="1"/>
  <c r="F732" i="14"/>
  <c r="F654" i="14"/>
  <c r="F658" i="14"/>
  <c r="F662" i="14"/>
  <c r="D785" i="14"/>
  <c r="M785" i="14" s="1"/>
  <c r="D793" i="14"/>
  <c r="M793" i="14" s="1"/>
  <c r="D795" i="14"/>
  <c r="M795" i="14" s="1"/>
  <c r="F666" i="14"/>
  <c r="D682" i="14"/>
  <c r="M682" i="14" s="1"/>
  <c r="D698" i="14"/>
  <c r="M698" i="14" s="1"/>
  <c r="F657" i="14"/>
  <c r="D667" i="14"/>
  <c r="M667" i="14" s="1"/>
  <c r="D699" i="14"/>
  <c r="M699" i="14" s="1"/>
  <c r="F730" i="14"/>
  <c r="F706" i="14"/>
  <c r="F797" i="14"/>
  <c r="D678" i="14"/>
  <c r="M678" i="14" s="1"/>
  <c r="D694" i="14"/>
  <c r="M694" i="14" s="1"/>
  <c r="F722" i="14"/>
  <c r="D693" i="14"/>
  <c r="M693" i="14" s="1"/>
  <c r="F702" i="14"/>
  <c r="F714" i="14"/>
  <c r="D791" i="14"/>
  <c r="M791" i="14" s="1"/>
  <c r="F664" i="14"/>
  <c r="D680" i="14"/>
  <c r="M680" i="14" s="1"/>
  <c r="D696" i="14"/>
  <c r="M696" i="14" s="1"/>
  <c r="D659" i="14"/>
  <c r="M659" i="14" s="1"/>
  <c r="F708" i="14"/>
  <c r="D734" i="14"/>
  <c r="M734" i="14" s="1"/>
  <c r="F738" i="14"/>
  <c r="F742" i="14"/>
  <c r="F743" i="14"/>
  <c r="D736" i="14"/>
  <c r="M736" i="14" s="1"/>
  <c r="F740" i="14"/>
  <c r="D744" i="14"/>
  <c r="M744" i="14" s="1"/>
  <c r="F791" i="14"/>
  <c r="D666" i="14"/>
  <c r="M666" i="14" s="1"/>
  <c r="D674" i="14"/>
  <c r="M674" i="14" s="1"/>
  <c r="F682" i="14"/>
  <c r="D690" i="14"/>
  <c r="M690" i="14" s="1"/>
  <c r="F698" i="14"/>
  <c r="D706" i="14"/>
  <c r="M706" i="14" s="1"/>
  <c r="D714" i="14"/>
  <c r="M714" i="14" s="1"/>
  <c r="D722" i="14"/>
  <c r="M722" i="14" s="1"/>
  <c r="F673" i="14"/>
  <c r="F683" i="14"/>
  <c r="F693" i="14"/>
  <c r="F705" i="14"/>
  <c r="F715" i="14"/>
  <c r="D725" i="14"/>
  <c r="M725" i="14" s="1"/>
  <c r="D726" i="14"/>
  <c r="M726" i="14" s="1"/>
  <c r="F656" i="14"/>
  <c r="F711" i="14"/>
  <c r="F695" i="14"/>
  <c r="F679" i="14"/>
  <c r="F663" i="14"/>
  <c r="D799" i="14"/>
  <c r="M799" i="14" s="1"/>
  <c r="F668" i="14"/>
  <c r="F676" i="14"/>
  <c r="F684" i="14"/>
  <c r="F692" i="14"/>
  <c r="F700" i="14"/>
  <c r="D708" i="14"/>
  <c r="M708" i="14" s="1"/>
  <c r="D716" i="14"/>
  <c r="M716" i="14" s="1"/>
  <c r="F665" i="14"/>
  <c r="F675" i="14"/>
  <c r="F685" i="14"/>
  <c r="F697" i="14"/>
  <c r="F707" i="14"/>
  <c r="F717" i="14"/>
  <c r="F655" i="14"/>
  <c r="F728" i="14"/>
  <c r="F660" i="14"/>
  <c r="D724" i="14"/>
  <c r="M724" i="14" s="1"/>
  <c r="D732" i="14"/>
  <c r="M732" i="14" s="1"/>
  <c r="D654" i="14"/>
  <c r="M654" i="14" s="1"/>
  <c r="D658" i="14"/>
  <c r="M658" i="14" s="1"/>
  <c r="D662" i="14"/>
  <c r="M662" i="14" s="1"/>
  <c r="D789" i="14"/>
  <c r="M789" i="14" s="1"/>
  <c r="D797" i="14"/>
  <c r="M797" i="14" s="1"/>
  <c r="D782" i="14"/>
  <c r="M782" i="14" s="1"/>
  <c r="F785" i="14"/>
  <c r="F670" i="14"/>
  <c r="F686" i="14"/>
  <c r="F726" i="14"/>
  <c r="D656" i="14"/>
  <c r="M656" i="14" s="1"/>
  <c r="D683" i="14"/>
  <c r="M683" i="14" s="1"/>
  <c r="D715" i="14"/>
  <c r="M715" i="14" s="1"/>
  <c r="F725" i="14"/>
  <c r="F789" i="14"/>
  <c r="F674" i="14"/>
  <c r="F690" i="14"/>
  <c r="D660" i="14"/>
  <c r="M660" i="14" s="1"/>
  <c r="D677" i="14"/>
  <c r="M677" i="14" s="1"/>
  <c r="D709" i="14"/>
  <c r="M709" i="14" s="1"/>
  <c r="F653" i="14"/>
  <c r="F710" i="14"/>
  <c r="F712" i="14"/>
  <c r="D672" i="14"/>
  <c r="M672" i="14" s="1"/>
  <c r="D688" i="14"/>
  <c r="M688" i="14" s="1"/>
  <c r="D728" i="14"/>
  <c r="M728" i="14" s="1"/>
  <c r="D787" i="14"/>
  <c r="M787" i="14" s="1"/>
  <c r="F716" i="14"/>
  <c r="F734" i="14"/>
  <c r="D738" i="14"/>
  <c r="M738" i="14" s="1"/>
  <c r="D742" i="14"/>
  <c r="M742" i="14" s="1"/>
  <c r="D743" i="14"/>
  <c r="M743" i="14" s="1"/>
  <c r="F736" i="14"/>
  <c r="D740" i="14"/>
  <c r="M740" i="14" s="1"/>
  <c r="F744" i="14"/>
  <c r="D643" i="14"/>
  <c r="M643" i="14" s="1"/>
  <c r="D651" i="14"/>
  <c r="M651" i="14" s="1"/>
  <c r="F622" i="14"/>
  <c r="D626" i="14"/>
  <c r="M626" i="14" s="1"/>
  <c r="D630" i="14"/>
  <c r="M630" i="14" s="1"/>
  <c r="D615" i="14"/>
  <c r="M615" i="14" s="1"/>
  <c r="D614" i="14"/>
  <c r="M614" i="14" s="1"/>
  <c r="F648" i="14"/>
  <c r="F643" i="14"/>
  <c r="F626" i="14"/>
  <c r="F615" i="14"/>
  <c r="F644" i="14"/>
  <c r="F640" i="14"/>
  <c r="F651" i="14"/>
  <c r="F630" i="14"/>
  <c r="F614" i="14"/>
  <c r="D648" i="14"/>
  <c r="M648" i="14" s="1"/>
  <c r="D644" i="14"/>
  <c r="M644" i="14" s="1"/>
  <c r="D640" i="14"/>
  <c r="M640" i="14" s="1"/>
  <c r="F645" i="14"/>
  <c r="F652" i="14"/>
  <c r="F618" i="14"/>
  <c r="F807" i="14"/>
  <c r="F815" i="14"/>
  <c r="D764" i="14"/>
  <c r="M764" i="14" s="1"/>
  <c r="D772" i="14"/>
  <c r="M772" i="14" s="1"/>
  <c r="F780" i="14"/>
  <c r="D751" i="14"/>
  <c r="M751" i="14" s="1"/>
  <c r="D759" i="14"/>
  <c r="M759" i="14" s="1"/>
  <c r="F800" i="14"/>
  <c r="F808" i="14"/>
  <c r="F816" i="14"/>
  <c r="F788" i="14"/>
  <c r="F796" i="14"/>
  <c r="D769" i="14"/>
  <c r="M769" i="14" s="1"/>
  <c r="D777" i="14"/>
  <c r="M777" i="14" s="1"/>
  <c r="D748" i="14"/>
  <c r="M748" i="14" s="1"/>
  <c r="D756" i="14"/>
  <c r="M756" i="14" s="1"/>
  <c r="D735" i="14"/>
  <c r="M735" i="14" s="1"/>
  <c r="F801" i="14"/>
  <c r="F809" i="14"/>
  <c r="F817" i="14"/>
  <c r="D762" i="14"/>
  <c r="M762" i="14" s="1"/>
  <c r="D770" i="14"/>
  <c r="M770" i="14" s="1"/>
  <c r="D778" i="14"/>
  <c r="M778" i="14" s="1"/>
  <c r="D753" i="14"/>
  <c r="M753" i="14" s="1"/>
  <c r="D761" i="14"/>
  <c r="M761" i="14" s="1"/>
  <c r="D802" i="14"/>
  <c r="M802" i="14" s="1"/>
  <c r="D810" i="14"/>
  <c r="M810" i="14" s="1"/>
  <c r="D818" i="14"/>
  <c r="M818" i="14" s="1"/>
  <c r="F790" i="14"/>
  <c r="D763" i="14"/>
  <c r="M763" i="14" s="1"/>
  <c r="D771" i="14"/>
  <c r="M771" i="14" s="1"/>
  <c r="D779" i="14"/>
  <c r="M779" i="14" s="1"/>
  <c r="D750" i="14"/>
  <c r="M750" i="14" s="1"/>
  <c r="D758" i="14"/>
  <c r="M758" i="14" s="1"/>
  <c r="D737" i="14"/>
  <c r="M737" i="14" s="1"/>
  <c r="D727" i="14"/>
  <c r="M727" i="14" s="1"/>
  <c r="F803" i="14"/>
  <c r="F811" i="14"/>
  <c r="F819" i="14"/>
  <c r="D768" i="14"/>
  <c r="M768" i="14" s="1"/>
  <c r="D776" i="14"/>
  <c r="M776" i="14" s="1"/>
  <c r="D747" i="14"/>
  <c r="M747" i="14" s="1"/>
  <c r="D755" i="14"/>
  <c r="M755" i="14" s="1"/>
  <c r="D745" i="14"/>
  <c r="M745" i="14" s="1"/>
  <c r="F804" i="14"/>
  <c r="F812" i="14"/>
  <c r="F784" i="14"/>
  <c r="F792" i="14"/>
  <c r="D765" i="14"/>
  <c r="M765" i="14" s="1"/>
  <c r="D773" i="14"/>
  <c r="M773" i="14" s="1"/>
  <c r="F781" i="14"/>
  <c r="D752" i="14"/>
  <c r="M752" i="14" s="1"/>
  <c r="D760" i="14"/>
  <c r="M760" i="14" s="1"/>
  <c r="D739" i="14"/>
  <c r="M739" i="14" s="1"/>
  <c r="F805" i="14"/>
  <c r="F813" i="14"/>
  <c r="D783" i="14"/>
  <c r="M783" i="14" s="1"/>
  <c r="D766" i="14"/>
  <c r="M766" i="14" s="1"/>
  <c r="D774" i="14"/>
  <c r="M774" i="14" s="1"/>
  <c r="D749" i="14"/>
  <c r="M749" i="14" s="1"/>
  <c r="D757" i="14"/>
  <c r="M757" i="14" s="1"/>
  <c r="D798" i="14"/>
  <c r="M798" i="14" s="1"/>
  <c r="D806" i="14"/>
  <c r="M806" i="14" s="1"/>
  <c r="D814" i="14"/>
  <c r="M814" i="14" s="1"/>
  <c r="F786" i="14"/>
  <c r="F794" i="14"/>
  <c r="D767" i="14"/>
  <c r="M767" i="14" s="1"/>
  <c r="D775" i="14"/>
  <c r="M775" i="14" s="1"/>
  <c r="F746" i="14"/>
  <c r="F754" i="14"/>
  <c r="F733" i="14"/>
  <c r="F741" i="14"/>
  <c r="D731" i="14"/>
  <c r="M731" i="14" s="1"/>
  <c r="F634" i="14"/>
  <c r="D645" i="14"/>
  <c r="M645" i="14" s="1"/>
  <c r="D642" i="14"/>
  <c r="M642" i="14" s="1"/>
  <c r="D650" i="14"/>
  <c r="M650" i="14" s="1"/>
  <c r="D633" i="14"/>
  <c r="M633" i="14" s="1"/>
  <c r="D625" i="14"/>
  <c r="M625" i="14" s="1"/>
  <c r="D617" i="14"/>
  <c r="M617" i="14" s="1"/>
  <c r="F641" i="14"/>
  <c r="D632" i="14"/>
  <c r="M632" i="14" s="1"/>
  <c r="D622" i="14"/>
  <c r="M622" i="14" s="1"/>
  <c r="D634" i="14"/>
  <c r="M634" i="14" s="1"/>
  <c r="D807" i="14"/>
  <c r="M807" i="14" s="1"/>
  <c r="D815" i="14"/>
  <c r="M815" i="14" s="1"/>
  <c r="F764" i="14"/>
  <c r="F772" i="14"/>
  <c r="D780" i="14"/>
  <c r="M780" i="14" s="1"/>
  <c r="F751" i="14"/>
  <c r="F759" i="14"/>
  <c r="D800" i="14"/>
  <c r="M800" i="14" s="1"/>
  <c r="D808" i="14"/>
  <c r="M808" i="14" s="1"/>
  <c r="D816" i="14"/>
  <c r="M816" i="14" s="1"/>
  <c r="D788" i="14"/>
  <c r="M788" i="14" s="1"/>
  <c r="D796" i="14"/>
  <c r="M796" i="14" s="1"/>
  <c r="F769" i="14"/>
  <c r="F777" i="14"/>
  <c r="F748" i="14"/>
  <c r="F756" i="14"/>
  <c r="F735" i="14"/>
  <c r="D801" i="14"/>
  <c r="M801" i="14" s="1"/>
  <c r="D809" i="14"/>
  <c r="M809" i="14" s="1"/>
  <c r="D817" i="14"/>
  <c r="M817" i="14" s="1"/>
  <c r="F762" i="14"/>
  <c r="F770" i="14"/>
  <c r="F778" i="14"/>
  <c r="F753" i="14"/>
  <c r="F761" i="14"/>
  <c r="F802" i="14"/>
  <c r="F810" i="14"/>
  <c r="F818" i="14"/>
  <c r="D790" i="14"/>
  <c r="M790" i="14" s="1"/>
  <c r="F763" i="14"/>
  <c r="F771" i="14"/>
  <c r="F779" i="14"/>
  <c r="F750" i="14"/>
  <c r="F758" i="14"/>
  <c r="F737" i="14"/>
  <c r="F727" i="14"/>
  <c r="D803" i="14"/>
  <c r="M803" i="14" s="1"/>
  <c r="D811" i="14"/>
  <c r="M811" i="14" s="1"/>
  <c r="D819" i="14"/>
  <c r="M819" i="14" s="1"/>
  <c r="F768" i="14"/>
  <c r="F776" i="14"/>
  <c r="F747" i="14"/>
  <c r="F755" i="14"/>
  <c r="F745" i="14"/>
  <c r="D804" i="14"/>
  <c r="M804" i="14" s="1"/>
  <c r="D812" i="14"/>
  <c r="M812" i="14" s="1"/>
  <c r="D784" i="14"/>
  <c r="M784" i="14" s="1"/>
  <c r="D792" i="14"/>
  <c r="M792" i="14" s="1"/>
  <c r="F765" i="14"/>
  <c r="F773" i="14"/>
  <c r="D781" i="14"/>
  <c r="M781" i="14" s="1"/>
  <c r="F752" i="14"/>
  <c r="F760" i="14"/>
  <c r="F739" i="14"/>
  <c r="D805" i="14"/>
  <c r="M805" i="14" s="1"/>
  <c r="D813" i="14"/>
  <c r="M813" i="14" s="1"/>
  <c r="F783" i="14"/>
  <c r="F766" i="14"/>
  <c r="F774" i="14"/>
  <c r="F749" i="14"/>
  <c r="F757" i="14"/>
  <c r="F798" i="14"/>
  <c r="F806" i="14"/>
  <c r="F814" i="14"/>
  <c r="D786" i="14"/>
  <c r="M786" i="14" s="1"/>
  <c r="D794" i="14"/>
  <c r="M794" i="14" s="1"/>
  <c r="F767" i="14"/>
  <c r="F775" i="14"/>
  <c r="D746" i="14"/>
  <c r="M746" i="14" s="1"/>
  <c r="D754" i="14"/>
  <c r="M754" i="14" s="1"/>
  <c r="D733" i="14"/>
  <c r="M733" i="14" s="1"/>
  <c r="D741" i="14"/>
  <c r="M741" i="14" s="1"/>
  <c r="F731" i="14"/>
  <c r="D652" i="14"/>
  <c r="M652" i="14" s="1"/>
  <c r="D618" i="14"/>
  <c r="M618" i="14" s="1"/>
  <c r="F642" i="14"/>
  <c r="F650" i="14"/>
  <c r="F633" i="14"/>
  <c r="F617" i="14"/>
  <c r="F632" i="14"/>
  <c r="D624" i="14"/>
  <c r="M624" i="14" s="1"/>
  <c r="D616" i="14"/>
  <c r="M616" i="14" s="1"/>
  <c r="F639" i="14"/>
  <c r="D631" i="14"/>
  <c r="M631" i="14" s="1"/>
  <c r="D623" i="14"/>
  <c r="M623" i="14" s="1"/>
  <c r="D638" i="14"/>
  <c r="M638" i="14" s="1"/>
  <c r="D646" i="14"/>
  <c r="M646" i="14" s="1"/>
  <c r="D637" i="14"/>
  <c r="M637" i="14" s="1"/>
  <c r="D629" i="14"/>
  <c r="M629" i="14" s="1"/>
  <c r="D621" i="14"/>
  <c r="M621" i="14" s="1"/>
  <c r="F649" i="14"/>
  <c r="D636" i="14"/>
  <c r="M636" i="14" s="1"/>
  <c r="D628" i="14"/>
  <c r="M628" i="14" s="1"/>
  <c r="D620" i="14"/>
  <c r="M620" i="14" s="1"/>
  <c r="F647" i="14"/>
  <c r="D635" i="14"/>
  <c r="M635" i="14" s="1"/>
  <c r="D627" i="14"/>
  <c r="M627" i="14" s="1"/>
  <c r="D619" i="14"/>
  <c r="M619" i="14" s="1"/>
  <c r="F625" i="14"/>
  <c r="D641" i="14"/>
  <c r="M641" i="14" s="1"/>
  <c r="F624" i="14"/>
  <c r="F616" i="14"/>
  <c r="D639" i="14"/>
  <c r="M639" i="14" s="1"/>
  <c r="F631" i="14"/>
  <c r="F623" i="14"/>
  <c r="F638" i="14"/>
  <c r="F646" i="14"/>
  <c r="F637" i="14"/>
  <c r="F629" i="14"/>
  <c r="F621" i="14"/>
  <c r="D649" i="14"/>
  <c r="M649" i="14" s="1"/>
  <c r="F636" i="14"/>
  <c r="F628" i="14"/>
  <c r="F620" i="14"/>
  <c r="D647" i="14"/>
  <c r="M647" i="14" s="1"/>
  <c r="F635" i="14"/>
  <c r="F627" i="14"/>
  <c r="F619" i="14"/>
  <c r="D589" i="14"/>
  <c r="M589" i="14" s="1"/>
  <c r="F562" i="14"/>
  <c r="F573" i="14"/>
  <c r="D566" i="14"/>
  <c r="M566" i="14" s="1"/>
  <c r="D557" i="14"/>
  <c r="M557" i="14" s="1"/>
  <c r="F557" i="14"/>
  <c r="D577" i="14"/>
  <c r="M577" i="14" s="1"/>
  <c r="D573" i="14"/>
  <c r="M573" i="14" s="1"/>
  <c r="D611" i="14"/>
  <c r="M611" i="14" s="1"/>
  <c r="F571" i="14"/>
  <c r="D571" i="14"/>
  <c r="M571" i="14" s="1"/>
  <c r="D562" i="14"/>
  <c r="M562" i="14" s="1"/>
  <c r="D601" i="14"/>
  <c r="M601" i="14" s="1"/>
  <c r="F583" i="14"/>
  <c r="D590" i="14"/>
  <c r="M590" i="14" s="1"/>
  <c r="F594" i="14"/>
  <c r="D602" i="14"/>
  <c r="M602" i="14" s="1"/>
  <c r="F589" i="14"/>
  <c r="F558" i="14"/>
  <c r="F560" i="14"/>
  <c r="F582" i="14"/>
  <c r="F452" i="14"/>
  <c r="F577" i="14"/>
  <c r="F450" i="14"/>
  <c r="D569" i="14"/>
  <c r="M569" i="14" s="1"/>
  <c r="F566" i="14"/>
  <c r="D607" i="14"/>
  <c r="M607" i="14" s="1"/>
  <c r="D582" i="14"/>
  <c r="M582" i="14" s="1"/>
  <c r="F579" i="14"/>
  <c r="D579" i="14"/>
  <c r="M579" i="14" s="1"/>
  <c r="D593" i="14"/>
  <c r="M593" i="14" s="1"/>
  <c r="D583" i="14"/>
  <c r="M583" i="14" s="1"/>
  <c r="D603" i="14"/>
  <c r="M603" i="14" s="1"/>
  <c r="F590" i="14"/>
  <c r="F598" i="14"/>
  <c r="D563" i="14"/>
  <c r="M563" i="14" s="1"/>
  <c r="D592" i="14"/>
  <c r="M592" i="14" s="1"/>
  <c r="D558" i="14"/>
  <c r="M558" i="14" s="1"/>
  <c r="D560" i="14"/>
  <c r="M560" i="14" s="1"/>
  <c r="F563" i="14"/>
  <c r="D598" i="14"/>
  <c r="M598" i="14" s="1"/>
  <c r="D561" i="14"/>
  <c r="M561" i="14" s="1"/>
  <c r="F593" i="14"/>
  <c r="F596" i="14"/>
  <c r="F607" i="14"/>
  <c r="D584" i="14"/>
  <c r="M584" i="14" s="1"/>
  <c r="F565" i="14"/>
  <c r="F608" i="14"/>
  <c r="F610" i="14"/>
  <c r="D594" i="14"/>
  <c r="M594" i="14" s="1"/>
  <c r="F587" i="14"/>
  <c r="D586" i="14"/>
  <c r="M586" i="14" s="1"/>
  <c r="D613" i="14"/>
  <c r="M613" i="14" s="1"/>
  <c r="F588" i="14"/>
  <c r="D591" i="14"/>
  <c r="M591" i="14" s="1"/>
  <c r="D605" i="14"/>
  <c r="M605" i="14" s="1"/>
  <c r="D608" i="14"/>
  <c r="M608" i="14" s="1"/>
  <c r="F591" i="14"/>
  <c r="D581" i="14"/>
  <c r="M581" i="14" s="1"/>
  <c r="F584" i="14"/>
  <c r="D600" i="14"/>
  <c r="M600" i="14" s="1"/>
  <c r="F595" i="14"/>
  <c r="F604" i="14"/>
  <c r="F561" i="14"/>
  <c r="F567" i="14"/>
  <c r="F606" i="14"/>
  <c r="D612" i="14"/>
  <c r="M612" i="14" s="1"/>
  <c r="D575" i="14"/>
  <c r="M575" i="14" s="1"/>
  <c r="F564" i="14"/>
  <c r="F451" i="14"/>
  <c r="D587" i="14"/>
  <c r="M587" i="14" s="1"/>
  <c r="D580" i="14"/>
  <c r="M580" i="14" s="1"/>
  <c r="D572" i="14"/>
  <c r="M572" i="14" s="1"/>
  <c r="F578" i="14"/>
  <c r="F570" i="14"/>
  <c r="D576" i="14"/>
  <c r="M576" i="14" s="1"/>
  <c r="D568" i="14"/>
  <c r="M568" i="14" s="1"/>
  <c r="F574" i="14"/>
  <c r="D606" i="14"/>
  <c r="M606" i="14" s="1"/>
  <c r="F603" i="14"/>
  <c r="D609" i="14"/>
  <c r="M609" i="14" s="1"/>
  <c r="F612" i="14"/>
  <c r="D597" i="14"/>
  <c r="M597" i="14" s="1"/>
  <c r="F559" i="14"/>
  <c r="D595" i="14"/>
  <c r="M595" i="14" s="1"/>
  <c r="F569" i="14"/>
  <c r="F592" i="14"/>
  <c r="F602" i="14"/>
  <c r="D599" i="14"/>
  <c r="M599" i="14" s="1"/>
  <c r="F601" i="14"/>
  <c r="D604" i="14"/>
  <c r="M604" i="14" s="1"/>
  <c r="F611" i="14"/>
  <c r="D585" i="14"/>
  <c r="M585" i="14" s="1"/>
  <c r="F581" i="14"/>
  <c r="F600" i="14"/>
  <c r="D588" i="14"/>
  <c r="M588" i="14" s="1"/>
  <c r="F605" i="14"/>
  <c r="D559" i="14"/>
  <c r="M559" i="14" s="1"/>
  <c r="F586" i="14"/>
  <c r="F585" i="14"/>
  <c r="D565" i="14"/>
  <c r="M565" i="14" s="1"/>
  <c r="D610" i="14"/>
  <c r="M610" i="14" s="1"/>
  <c r="F613" i="14"/>
  <c r="D567" i="14"/>
  <c r="M567" i="14" s="1"/>
  <c r="F597" i="14"/>
  <c r="F609" i="14"/>
  <c r="D596" i="14"/>
  <c r="M596" i="14" s="1"/>
  <c r="F575" i="14"/>
  <c r="D564" i="14"/>
  <c r="M564" i="14" s="1"/>
  <c r="F599" i="14"/>
  <c r="F580" i="14"/>
  <c r="F572" i="14"/>
  <c r="D578" i="14"/>
  <c r="M578" i="14" s="1"/>
  <c r="D570" i="14"/>
  <c r="M570" i="14" s="1"/>
  <c r="F576" i="14"/>
  <c r="F568" i="14"/>
  <c r="D574" i="14"/>
  <c r="M574" i="14" s="1"/>
  <c r="F453" i="14"/>
  <c r="F454" i="14"/>
  <c r="F455" i="14"/>
  <c r="F456" i="14"/>
  <c r="F457" i="14"/>
  <c r="F458" i="14"/>
  <c r="F459" i="14"/>
  <c r="F460" i="14"/>
  <c r="F461" i="14"/>
  <c r="F462" i="14"/>
  <c r="F463" i="14"/>
  <c r="F464" i="14"/>
  <c r="F465" i="14"/>
  <c r="A467" i="14"/>
  <c r="C466" i="14"/>
  <c r="F403" i="14"/>
  <c r="F298" i="14"/>
  <c r="F260" i="14"/>
  <c r="F255" i="14"/>
  <c r="F415" i="14"/>
  <c r="F412" i="14"/>
  <c r="F290" i="14"/>
  <c r="F264" i="14"/>
  <c r="F354" i="14"/>
  <c r="F318" i="14"/>
  <c r="F348" i="14"/>
  <c r="F364" i="14"/>
  <c r="F384" i="14"/>
  <c r="F382" i="14"/>
  <c r="F325" i="14"/>
  <c r="F434" i="14"/>
  <c r="F285" i="14"/>
  <c r="F418" i="14"/>
  <c r="F293" i="14"/>
  <c r="F355" i="14"/>
  <c r="F326" i="14"/>
  <c r="F295" i="14"/>
  <c r="F356" i="14"/>
  <c r="F280" i="14"/>
  <c r="F265" i="14"/>
  <c r="F275" i="14"/>
  <c r="F331" i="14"/>
  <c r="F342" i="14"/>
  <c r="F313" i="14"/>
  <c r="F291" i="14"/>
  <c r="F307" i="14"/>
  <c r="F389" i="14"/>
  <c r="F391" i="14"/>
  <c r="F257" i="14"/>
  <c r="F277" i="14"/>
  <c r="F350" i="14"/>
  <c r="F274" i="14"/>
  <c r="F372" i="14"/>
  <c r="F399" i="14"/>
  <c r="F284" i="14"/>
  <c r="F278" i="14"/>
  <c r="F279" i="14"/>
  <c r="F380" i="14"/>
  <c r="F300" i="14"/>
  <c r="F448" i="14"/>
  <c r="F334" i="14"/>
  <c r="F347" i="14"/>
  <c r="F304" i="14"/>
  <c r="F346" i="14"/>
  <c r="F269" i="14"/>
  <c r="F370" i="14"/>
  <c r="F386" i="14"/>
  <c r="F322" i="14"/>
  <c r="F376" i="14"/>
  <c r="F276" i="14"/>
  <c r="F358" i="14"/>
  <c r="F330" i="14"/>
  <c r="F383" i="14"/>
  <c r="F375" i="14"/>
  <c r="F407" i="14"/>
  <c r="F390" i="14"/>
  <c r="F311" i="14"/>
  <c r="F378" i="14"/>
  <c r="F312" i="14"/>
  <c r="F344" i="14"/>
  <c r="F256" i="14"/>
  <c r="F369" i="14"/>
  <c r="F368" i="14"/>
  <c r="F352" i="14"/>
  <c r="F410" i="14"/>
  <c r="F422" i="14"/>
  <c r="F302" i="14"/>
  <c r="F324" i="14"/>
  <c r="F296" i="14"/>
  <c r="F301" i="14"/>
  <c r="F404" i="14"/>
  <c r="F272" i="14"/>
  <c r="F328" i="14"/>
  <c r="F381" i="14"/>
  <c r="F373" i="14"/>
  <c r="F357" i="14"/>
  <c r="F341" i="14"/>
  <c r="F429" i="14"/>
  <c r="F445" i="14"/>
  <c r="F336" i="14"/>
  <c r="F320" i="14"/>
  <c r="F377" i="14"/>
  <c r="F365" i="14"/>
  <c r="F349" i="14"/>
  <c r="F417" i="14"/>
  <c r="F425" i="14"/>
  <c r="F433" i="14"/>
  <c r="F441" i="14"/>
  <c r="F449" i="14"/>
  <c r="F309" i="14"/>
  <c r="F339" i="14"/>
  <c r="F321" i="14"/>
  <c r="F319" i="14"/>
  <c r="F395" i="14"/>
  <c r="F379" i="14"/>
  <c r="F317" i="14"/>
  <c r="F294" i="14"/>
  <c r="F287" i="14"/>
  <c r="F286" i="14"/>
  <c r="F329" i="14"/>
  <c r="F327" i="14"/>
  <c r="F308" i="14"/>
  <c r="F333" i="14"/>
  <c r="F371" i="14"/>
  <c r="F340" i="14"/>
  <c r="F440" i="14"/>
  <c r="F314" i="14"/>
  <c r="F271" i="14"/>
  <c r="F367" i="14"/>
  <c r="F258" i="14"/>
  <c r="F281" i="14"/>
  <c r="F432" i="14"/>
  <c r="F366" i="14"/>
  <c r="F363" i="14"/>
  <c r="F442" i="14"/>
  <c r="F273" i="14"/>
  <c r="F310" i="14"/>
  <c r="F323" i="14"/>
  <c r="F297" i="14"/>
  <c r="F303" i="14"/>
  <c r="F387" i="14"/>
  <c r="F270" i="14"/>
  <c r="F289" i="14"/>
  <c r="F305" i="14"/>
  <c r="F351" i="14"/>
  <c r="F374" i="14"/>
  <c r="F416" i="14"/>
  <c r="F335" i="14"/>
  <c r="F426" i="14"/>
  <c r="F343" i="14"/>
  <c r="F315" i="14"/>
  <c r="F299" i="14"/>
  <c r="F359" i="14"/>
  <c r="F424" i="14"/>
  <c r="F266" i="14"/>
  <c r="F405" i="14"/>
  <c r="F292" i="14"/>
  <c r="F397" i="14"/>
  <c r="F408" i="14"/>
  <c r="F394" i="14"/>
  <c r="F361" i="14"/>
  <c r="F345" i="14"/>
  <c r="F360" i="14"/>
  <c r="F262" i="14"/>
  <c r="F337" i="14"/>
  <c r="F316" i="14"/>
  <c r="F353" i="14"/>
  <c r="F430" i="14"/>
  <c r="F332" i="14"/>
  <c r="F338" i="14"/>
  <c r="F436" i="14"/>
  <c r="F420" i="14"/>
  <c r="F362" i="14"/>
  <c r="F288" i="14"/>
  <c r="F401" i="14"/>
  <c r="F282" i="14"/>
  <c r="F446" i="14"/>
  <c r="F414" i="14"/>
  <c r="F393" i="14"/>
  <c r="F444" i="14"/>
  <c r="F428" i="14"/>
  <c r="F398" i="14"/>
  <c r="F438" i="14"/>
  <c r="F261" i="14"/>
  <c r="F267" i="14"/>
  <c r="F419" i="14"/>
  <c r="F427" i="14"/>
  <c r="F435" i="14"/>
  <c r="F443" i="14"/>
  <c r="F409" i="14"/>
  <c r="F306" i="14"/>
  <c r="F388" i="14"/>
  <c r="F263" i="14"/>
  <c r="F421" i="14"/>
  <c r="F411" i="14"/>
  <c r="F406" i="14"/>
  <c r="F392" i="14"/>
  <c r="F283" i="14"/>
  <c r="F259" i="14"/>
  <c r="F423" i="14"/>
  <c r="F431" i="14"/>
  <c r="F439" i="14"/>
  <c r="F447" i="14"/>
  <c r="F413" i="14"/>
  <c r="F385" i="14"/>
  <c r="F268" i="14"/>
  <c r="F402" i="14"/>
  <c r="F400" i="14"/>
  <c r="F437" i="14"/>
  <c r="F396" i="14"/>
  <c r="F42" i="14"/>
  <c r="F137" i="14"/>
  <c r="F133" i="14"/>
  <c r="F129" i="14"/>
  <c r="F125" i="14"/>
  <c r="F121" i="14"/>
  <c r="F117" i="14"/>
  <c r="F113" i="14"/>
  <c r="F109" i="14"/>
  <c r="F105" i="14"/>
  <c r="F101" i="14"/>
  <c r="F97" i="14"/>
  <c r="F192" i="14"/>
  <c r="F96" i="14"/>
  <c r="F94" i="14"/>
  <c r="F59" i="14"/>
  <c r="D199" i="14"/>
  <c r="M199" i="14" s="1"/>
  <c r="F93" i="14"/>
  <c r="F91" i="14"/>
  <c r="F89" i="14"/>
  <c r="F87" i="14"/>
  <c r="F85" i="14"/>
  <c r="F83" i="14"/>
  <c r="F81" i="14"/>
  <c r="F79" i="14"/>
  <c r="F77" i="14"/>
  <c r="F75" i="14"/>
  <c r="F73" i="14"/>
  <c r="F71" i="14"/>
  <c r="F69" i="14"/>
  <c r="F67" i="14"/>
  <c r="F65" i="14"/>
  <c r="F63" i="14"/>
  <c r="F61" i="14"/>
  <c r="F43" i="14"/>
  <c r="F60" i="14"/>
  <c r="D137" i="14"/>
  <c r="M137" i="14" s="1"/>
  <c r="D133" i="14"/>
  <c r="M133" i="14" s="1"/>
  <c r="D129" i="14"/>
  <c r="M129" i="14" s="1"/>
  <c r="D125" i="14"/>
  <c r="M125" i="14" s="1"/>
  <c r="D121" i="14"/>
  <c r="M121" i="14" s="1"/>
  <c r="D117" i="14"/>
  <c r="M117" i="14" s="1"/>
  <c r="D113" i="14"/>
  <c r="M113" i="14" s="1"/>
  <c r="D109" i="14"/>
  <c r="M109" i="14" s="1"/>
  <c r="D105" i="14"/>
  <c r="M105" i="14" s="1"/>
  <c r="D101" i="14"/>
  <c r="M101" i="14" s="1"/>
  <c r="D97" i="14"/>
  <c r="M97" i="14" s="1"/>
  <c r="D192" i="14"/>
  <c r="M192" i="14" s="1"/>
  <c r="D96" i="14"/>
  <c r="M96" i="14" s="1"/>
  <c r="D94" i="14"/>
  <c r="M94" i="14" s="1"/>
  <c r="F199" i="14"/>
  <c r="D93" i="14"/>
  <c r="M93" i="14" s="1"/>
  <c r="D91" i="14"/>
  <c r="M91" i="14" s="1"/>
  <c r="D89" i="14"/>
  <c r="M89" i="14" s="1"/>
  <c r="D87" i="14"/>
  <c r="M87" i="14" s="1"/>
  <c r="D85" i="14"/>
  <c r="M85" i="14" s="1"/>
  <c r="D83" i="14"/>
  <c r="M83" i="14" s="1"/>
  <c r="D81" i="14"/>
  <c r="M81" i="14" s="1"/>
  <c r="D79" i="14"/>
  <c r="M79" i="14" s="1"/>
  <c r="D77" i="14"/>
  <c r="M77" i="14" s="1"/>
  <c r="D75" i="14"/>
  <c r="M75" i="14" s="1"/>
  <c r="D73" i="14"/>
  <c r="M73" i="14" s="1"/>
  <c r="D71" i="14"/>
  <c r="M71" i="14" s="1"/>
  <c r="D69" i="14"/>
  <c r="M69" i="14" s="1"/>
  <c r="D67" i="14"/>
  <c r="M67" i="14" s="1"/>
  <c r="D65" i="14"/>
  <c r="M65" i="14" s="1"/>
  <c r="D63" i="14"/>
  <c r="M63" i="14" s="1"/>
  <c r="D61" i="14"/>
  <c r="M61" i="14" s="1"/>
  <c r="F2" i="14"/>
  <c r="F46" i="14"/>
  <c r="F50" i="14"/>
  <c r="F54" i="14"/>
  <c r="F58" i="14"/>
  <c r="F139" i="14"/>
  <c r="F147" i="14"/>
  <c r="F155" i="14"/>
  <c r="F163" i="14"/>
  <c r="F171" i="14"/>
  <c r="D179" i="14"/>
  <c r="M179" i="14" s="1"/>
  <c r="D187" i="14"/>
  <c r="M187" i="14" s="1"/>
  <c r="D195" i="14"/>
  <c r="M195" i="14" s="1"/>
  <c r="F254" i="14"/>
  <c r="F246" i="14"/>
  <c r="F238" i="14"/>
  <c r="F230" i="14"/>
  <c r="F222" i="14"/>
  <c r="F214" i="14"/>
  <c r="F206" i="14"/>
  <c r="F198" i="14"/>
  <c r="F190" i="14"/>
  <c r="F182" i="14"/>
  <c r="F174" i="14"/>
  <c r="F166" i="14"/>
  <c r="F158" i="14"/>
  <c r="F150" i="14"/>
  <c r="F142" i="14"/>
  <c r="D251" i="14"/>
  <c r="M251" i="14" s="1"/>
  <c r="D243" i="14"/>
  <c r="M243" i="14" s="1"/>
  <c r="D235" i="14"/>
  <c r="M235" i="14" s="1"/>
  <c r="D227" i="14"/>
  <c r="M227" i="14" s="1"/>
  <c r="D219" i="14"/>
  <c r="M219" i="14" s="1"/>
  <c r="D211" i="14"/>
  <c r="M211" i="14" s="1"/>
  <c r="D203" i="14"/>
  <c r="M203" i="14" s="1"/>
  <c r="F12" i="14"/>
  <c r="F16" i="14"/>
  <c r="F20" i="14"/>
  <c r="F24" i="14"/>
  <c r="F28" i="14"/>
  <c r="F32" i="14"/>
  <c r="F36" i="14"/>
  <c r="F40" i="14"/>
  <c r="F62" i="14"/>
  <c r="F66" i="14"/>
  <c r="F70" i="14"/>
  <c r="F74" i="14"/>
  <c r="F78" i="14"/>
  <c r="F82" i="14"/>
  <c r="F86" i="14"/>
  <c r="F90" i="14"/>
  <c r="F98" i="14"/>
  <c r="F102" i="14"/>
  <c r="F106" i="14"/>
  <c r="F110" i="14"/>
  <c r="F114" i="14"/>
  <c r="F118" i="14"/>
  <c r="F122" i="14"/>
  <c r="F126" i="14"/>
  <c r="F130" i="14"/>
  <c r="F134" i="14"/>
  <c r="F141" i="14"/>
  <c r="F149" i="14"/>
  <c r="F157" i="14"/>
  <c r="F165" i="14"/>
  <c r="F173" i="14"/>
  <c r="D181" i="14"/>
  <c r="M181" i="14" s="1"/>
  <c r="D139" i="14"/>
  <c r="M139" i="14" s="1"/>
  <c r="D147" i="14"/>
  <c r="M147" i="14" s="1"/>
  <c r="D155" i="14"/>
  <c r="M155" i="14" s="1"/>
  <c r="D163" i="14"/>
  <c r="M163" i="14" s="1"/>
  <c r="D171" i="14"/>
  <c r="M171" i="14" s="1"/>
  <c r="F179" i="14"/>
  <c r="F187" i="14"/>
  <c r="F195" i="14"/>
  <c r="D254" i="14"/>
  <c r="M254" i="14" s="1"/>
  <c r="D246" i="14"/>
  <c r="M246" i="14" s="1"/>
  <c r="D238" i="14"/>
  <c r="M238" i="14" s="1"/>
  <c r="D230" i="14"/>
  <c r="M230" i="14" s="1"/>
  <c r="D222" i="14"/>
  <c r="M222" i="14" s="1"/>
  <c r="D214" i="14"/>
  <c r="M214" i="14" s="1"/>
  <c r="D206" i="14"/>
  <c r="M206" i="14" s="1"/>
  <c r="D198" i="14"/>
  <c r="M198" i="14" s="1"/>
  <c r="D190" i="14"/>
  <c r="M190" i="14" s="1"/>
  <c r="D182" i="14"/>
  <c r="M182" i="14" s="1"/>
  <c r="D174" i="14"/>
  <c r="M174" i="14" s="1"/>
  <c r="D166" i="14"/>
  <c r="M166" i="14" s="1"/>
  <c r="D158" i="14"/>
  <c r="M158" i="14" s="1"/>
  <c r="D150" i="14"/>
  <c r="M150" i="14" s="1"/>
  <c r="D142" i="14"/>
  <c r="M142" i="14" s="1"/>
  <c r="F251" i="14"/>
  <c r="F243" i="14"/>
  <c r="F235" i="14"/>
  <c r="F227" i="14"/>
  <c r="F219" i="14"/>
  <c r="F211" i="14"/>
  <c r="F203" i="14"/>
  <c r="D62" i="14"/>
  <c r="M62" i="14" s="1"/>
  <c r="D66" i="14"/>
  <c r="M66" i="14" s="1"/>
  <c r="D70" i="14"/>
  <c r="M70" i="14" s="1"/>
  <c r="D74" i="14"/>
  <c r="M74" i="14" s="1"/>
  <c r="D78" i="14"/>
  <c r="M78" i="14" s="1"/>
  <c r="D82" i="14"/>
  <c r="M82" i="14" s="1"/>
  <c r="D86" i="14"/>
  <c r="M86" i="14" s="1"/>
  <c r="D90" i="14"/>
  <c r="M90" i="14" s="1"/>
  <c r="D98" i="14"/>
  <c r="M98" i="14" s="1"/>
  <c r="D102" i="14"/>
  <c r="M102" i="14" s="1"/>
  <c r="D106" i="14"/>
  <c r="M106" i="14" s="1"/>
  <c r="D110" i="14"/>
  <c r="M110" i="14" s="1"/>
  <c r="D114" i="14"/>
  <c r="M114" i="14" s="1"/>
  <c r="D118" i="14"/>
  <c r="M118" i="14" s="1"/>
  <c r="D122" i="14"/>
  <c r="M122" i="14" s="1"/>
  <c r="D126" i="14"/>
  <c r="M126" i="14" s="1"/>
  <c r="D130" i="14"/>
  <c r="M130" i="14" s="1"/>
  <c r="D134" i="14"/>
  <c r="M134" i="14" s="1"/>
  <c r="D141" i="14"/>
  <c r="M141" i="14" s="1"/>
  <c r="D149" i="14"/>
  <c r="M149" i="14" s="1"/>
  <c r="D157" i="14"/>
  <c r="M157" i="14" s="1"/>
  <c r="D165" i="14"/>
  <c r="M165" i="14" s="1"/>
  <c r="D173" i="14"/>
  <c r="M173" i="14" s="1"/>
  <c r="F181" i="14"/>
  <c r="F189" i="14"/>
  <c r="F197" i="14"/>
  <c r="D252" i="14"/>
  <c r="M252" i="14" s="1"/>
  <c r="D244" i="14"/>
  <c r="M244" i="14" s="1"/>
  <c r="D236" i="14"/>
  <c r="M236" i="14" s="1"/>
  <c r="D228" i="14"/>
  <c r="M228" i="14" s="1"/>
  <c r="D220" i="14"/>
  <c r="M220" i="14" s="1"/>
  <c r="D212" i="14"/>
  <c r="M212" i="14" s="1"/>
  <c r="D204" i="14"/>
  <c r="M204" i="14" s="1"/>
  <c r="D196" i="14"/>
  <c r="M196" i="14" s="1"/>
  <c r="D188" i="14"/>
  <c r="M188" i="14" s="1"/>
  <c r="D180" i="14"/>
  <c r="M180" i="14" s="1"/>
  <c r="D172" i="14"/>
  <c r="M172" i="14" s="1"/>
  <c r="D164" i="14"/>
  <c r="M164" i="14" s="1"/>
  <c r="D156" i="14"/>
  <c r="M156" i="14" s="1"/>
  <c r="D148" i="14"/>
  <c r="M148" i="14" s="1"/>
  <c r="D140" i="14"/>
  <c r="M140" i="14" s="1"/>
  <c r="F249" i="14"/>
  <c r="F241" i="14"/>
  <c r="D189" i="14"/>
  <c r="M189" i="14" s="1"/>
  <c r="F252" i="14"/>
  <c r="F236" i="14"/>
  <c r="F220" i="14"/>
  <c r="F204" i="14"/>
  <c r="F188" i="14"/>
  <c r="F172" i="14"/>
  <c r="F156" i="14"/>
  <c r="F140" i="14"/>
  <c r="D241" i="14"/>
  <c r="M241" i="14" s="1"/>
  <c r="F233" i="14"/>
  <c r="F225" i="14"/>
  <c r="F217" i="14"/>
  <c r="F209" i="14"/>
  <c r="F201" i="14"/>
  <c r="F8" i="14"/>
  <c r="F45" i="14"/>
  <c r="F17" i="14"/>
  <c r="F21" i="14"/>
  <c r="F33" i="14"/>
  <c r="F37" i="14"/>
  <c r="D99" i="14"/>
  <c r="M99" i="14" s="1"/>
  <c r="F107" i="14"/>
  <c r="F115" i="14"/>
  <c r="D123" i="14"/>
  <c r="M123" i="14" s="1"/>
  <c r="D131" i="14"/>
  <c r="M131" i="14" s="1"/>
  <c r="D143" i="14"/>
  <c r="M143" i="14" s="1"/>
  <c r="D151" i="14"/>
  <c r="M151" i="14" s="1"/>
  <c r="D159" i="14"/>
  <c r="M159" i="14" s="1"/>
  <c r="D167" i="14"/>
  <c r="M167" i="14" s="1"/>
  <c r="F175" i="14"/>
  <c r="F183" i="14"/>
  <c r="F191" i="14"/>
  <c r="D250" i="14"/>
  <c r="M250" i="14" s="1"/>
  <c r="D242" i="14"/>
  <c r="M242" i="14" s="1"/>
  <c r="D234" i="14"/>
  <c r="M234" i="14" s="1"/>
  <c r="D226" i="14"/>
  <c r="M226" i="14" s="1"/>
  <c r="D218" i="14"/>
  <c r="M218" i="14" s="1"/>
  <c r="D210" i="14"/>
  <c r="M210" i="14" s="1"/>
  <c r="D202" i="14"/>
  <c r="M202" i="14" s="1"/>
  <c r="D194" i="14"/>
  <c r="M194" i="14" s="1"/>
  <c r="D186" i="14"/>
  <c r="M186" i="14" s="1"/>
  <c r="D178" i="14"/>
  <c r="M178" i="14" s="1"/>
  <c r="D170" i="14"/>
  <c r="M170" i="14" s="1"/>
  <c r="D162" i="14"/>
  <c r="M162" i="14" s="1"/>
  <c r="D154" i="14"/>
  <c r="M154" i="14" s="1"/>
  <c r="D146" i="14"/>
  <c r="M146" i="14" s="1"/>
  <c r="D138" i="14"/>
  <c r="M138" i="14" s="1"/>
  <c r="F247" i="14"/>
  <c r="F239" i="14"/>
  <c r="F231" i="14"/>
  <c r="F223" i="14"/>
  <c r="F215" i="14"/>
  <c r="F207" i="14"/>
  <c r="D64" i="14"/>
  <c r="M64" i="14" s="1"/>
  <c r="D68" i="14"/>
  <c r="M68" i="14" s="1"/>
  <c r="D72" i="14"/>
  <c r="M72" i="14" s="1"/>
  <c r="D76" i="14"/>
  <c r="M76" i="14" s="1"/>
  <c r="D80" i="14"/>
  <c r="M80" i="14" s="1"/>
  <c r="D84" i="14"/>
  <c r="M84" i="14" s="1"/>
  <c r="D88" i="14"/>
  <c r="M88" i="14" s="1"/>
  <c r="D92" i="14"/>
  <c r="M92" i="14" s="1"/>
  <c r="D100" i="14"/>
  <c r="M100" i="14" s="1"/>
  <c r="D104" i="14"/>
  <c r="M104" i="14" s="1"/>
  <c r="D108" i="14"/>
  <c r="M108" i="14" s="1"/>
  <c r="D112" i="14"/>
  <c r="M112" i="14" s="1"/>
  <c r="D116" i="14"/>
  <c r="M116" i="14" s="1"/>
  <c r="D120" i="14"/>
  <c r="M120" i="14" s="1"/>
  <c r="D124" i="14"/>
  <c r="M124" i="14" s="1"/>
  <c r="D128" i="14"/>
  <c r="M128" i="14" s="1"/>
  <c r="D132" i="14"/>
  <c r="M132" i="14" s="1"/>
  <c r="D136" i="14"/>
  <c r="M136" i="14" s="1"/>
  <c r="D145" i="14"/>
  <c r="M145" i="14" s="1"/>
  <c r="D153" i="14"/>
  <c r="M153" i="14" s="1"/>
  <c r="D161" i="14"/>
  <c r="M161" i="14" s="1"/>
  <c r="D169" i="14"/>
  <c r="M169" i="14" s="1"/>
  <c r="F177" i="14"/>
  <c r="F185" i="14"/>
  <c r="F193" i="14"/>
  <c r="D248" i="14"/>
  <c r="M248" i="14" s="1"/>
  <c r="D240" i="14"/>
  <c r="M240" i="14" s="1"/>
  <c r="D232" i="14"/>
  <c r="M232" i="14" s="1"/>
  <c r="D224" i="14"/>
  <c r="M224" i="14" s="1"/>
  <c r="D216" i="14"/>
  <c r="M216" i="14" s="1"/>
  <c r="D208" i="14"/>
  <c r="M208" i="14" s="1"/>
  <c r="D200" i="14"/>
  <c r="M200" i="14" s="1"/>
  <c r="D184" i="14"/>
  <c r="M184" i="14" s="1"/>
  <c r="D176" i="14"/>
  <c r="M176" i="14" s="1"/>
  <c r="D168" i="14"/>
  <c r="M168" i="14" s="1"/>
  <c r="D160" i="14"/>
  <c r="M160" i="14" s="1"/>
  <c r="D152" i="14"/>
  <c r="M152" i="14" s="1"/>
  <c r="D144" i="14"/>
  <c r="M144" i="14" s="1"/>
  <c r="F253" i="14"/>
  <c r="F245" i="14"/>
  <c r="F237" i="14"/>
  <c r="F229" i="14"/>
  <c r="F221" i="14"/>
  <c r="F213" i="14"/>
  <c r="F205" i="14"/>
  <c r="F6" i="14"/>
  <c r="F47" i="14"/>
  <c r="F55" i="14"/>
  <c r="F3" i="14"/>
  <c r="F7" i="14"/>
  <c r="F15" i="14"/>
  <c r="F19" i="14"/>
  <c r="F27" i="14"/>
  <c r="F39" i="14"/>
  <c r="D95" i="14"/>
  <c r="M95" i="14" s="1"/>
  <c r="D103" i="14"/>
  <c r="M103" i="14" s="1"/>
  <c r="F111" i="14"/>
  <c r="F119" i="14"/>
  <c r="D127" i="14"/>
  <c r="M127" i="14" s="1"/>
  <c r="D135" i="14"/>
  <c r="M135" i="14" s="1"/>
  <c r="D197" i="14"/>
  <c r="M197" i="14" s="1"/>
  <c r="F244" i="14"/>
  <c r="F228" i="14"/>
  <c r="F212" i="14"/>
  <c r="F196" i="14"/>
  <c r="F180" i="14"/>
  <c r="F164" i="14"/>
  <c r="F148" i="14"/>
  <c r="D249" i="14"/>
  <c r="M249" i="14" s="1"/>
  <c r="D233" i="14"/>
  <c r="M233" i="14" s="1"/>
  <c r="D225" i="14"/>
  <c r="M225" i="14" s="1"/>
  <c r="D217" i="14"/>
  <c r="M217" i="14" s="1"/>
  <c r="D209" i="14"/>
  <c r="M209" i="14" s="1"/>
  <c r="D201" i="14"/>
  <c r="M201" i="14" s="1"/>
  <c r="F4" i="14"/>
  <c r="F49" i="14"/>
  <c r="F53" i="14"/>
  <c r="F57" i="14"/>
  <c r="F5" i="14"/>
  <c r="F9" i="14"/>
  <c r="F13" i="14"/>
  <c r="F25" i="14"/>
  <c r="F29" i="14"/>
  <c r="F41" i="14"/>
  <c r="F99" i="14"/>
  <c r="D107" i="14"/>
  <c r="M107" i="14" s="1"/>
  <c r="D115" i="14"/>
  <c r="M115" i="14" s="1"/>
  <c r="F123" i="14"/>
  <c r="F131" i="14"/>
  <c r="F44" i="14"/>
  <c r="F48" i="14"/>
  <c r="F52" i="14"/>
  <c r="F56" i="14"/>
  <c r="F143" i="14"/>
  <c r="F151" i="14"/>
  <c r="F159" i="14"/>
  <c r="F167" i="14"/>
  <c r="D175" i="14"/>
  <c r="M175" i="14" s="1"/>
  <c r="D183" i="14"/>
  <c r="M183" i="14" s="1"/>
  <c r="D191" i="14"/>
  <c r="M191" i="14" s="1"/>
  <c r="F250" i="14"/>
  <c r="F242" i="14"/>
  <c r="F234" i="14"/>
  <c r="F226" i="14"/>
  <c r="F218" i="14"/>
  <c r="F210" i="14"/>
  <c r="F202" i="14"/>
  <c r="F194" i="14"/>
  <c r="F186" i="14"/>
  <c r="F178" i="14"/>
  <c r="F170" i="14"/>
  <c r="F162" i="14"/>
  <c r="F154" i="14"/>
  <c r="F146" i="14"/>
  <c r="F138" i="14"/>
  <c r="D247" i="14"/>
  <c r="M247" i="14" s="1"/>
  <c r="D239" i="14"/>
  <c r="M239" i="14" s="1"/>
  <c r="D231" i="14"/>
  <c r="M231" i="14" s="1"/>
  <c r="D223" i="14"/>
  <c r="M223" i="14" s="1"/>
  <c r="D215" i="14"/>
  <c r="M215" i="14" s="1"/>
  <c r="D207" i="14"/>
  <c r="M207" i="14" s="1"/>
  <c r="F14" i="14"/>
  <c r="F18" i="14"/>
  <c r="F22" i="14"/>
  <c r="F26" i="14"/>
  <c r="F30" i="14"/>
  <c r="F34" i="14"/>
  <c r="F38" i="14"/>
  <c r="F64" i="14"/>
  <c r="F68" i="14"/>
  <c r="F72" i="14"/>
  <c r="F76" i="14"/>
  <c r="F80" i="14"/>
  <c r="F84" i="14"/>
  <c r="F88" i="14"/>
  <c r="F92" i="14"/>
  <c r="F100" i="14"/>
  <c r="F104" i="14"/>
  <c r="F108" i="14"/>
  <c r="F112" i="14"/>
  <c r="F116" i="14"/>
  <c r="F120" i="14"/>
  <c r="F124" i="14"/>
  <c r="F128" i="14"/>
  <c r="F132" i="14"/>
  <c r="F136" i="14"/>
  <c r="F145" i="14"/>
  <c r="F153" i="14"/>
  <c r="F161" i="14"/>
  <c r="F169" i="14"/>
  <c r="D177" i="14"/>
  <c r="M177" i="14" s="1"/>
  <c r="D185" i="14"/>
  <c r="M185" i="14" s="1"/>
  <c r="D193" i="14"/>
  <c r="M193" i="14" s="1"/>
  <c r="F248" i="14"/>
  <c r="F240" i="14"/>
  <c r="F232" i="14"/>
  <c r="F224" i="14"/>
  <c r="F216" i="14"/>
  <c r="F208" i="14"/>
  <c r="F200" i="14"/>
  <c r="F184" i="14"/>
  <c r="F176" i="14"/>
  <c r="F168" i="14"/>
  <c r="F160" i="14"/>
  <c r="F152" i="14"/>
  <c r="F144" i="14"/>
  <c r="D253" i="14"/>
  <c r="M253" i="14" s="1"/>
  <c r="D245" i="14"/>
  <c r="M245" i="14" s="1"/>
  <c r="D237" i="14"/>
  <c r="M237" i="14" s="1"/>
  <c r="D229" i="14"/>
  <c r="M229" i="14" s="1"/>
  <c r="D221" i="14"/>
  <c r="M221" i="14" s="1"/>
  <c r="D213" i="14"/>
  <c r="M213" i="14" s="1"/>
  <c r="D205" i="14"/>
  <c r="M205" i="14" s="1"/>
  <c r="F10" i="14"/>
  <c r="F51" i="14"/>
  <c r="F11" i="14"/>
  <c r="F23" i="14"/>
  <c r="F31" i="14"/>
  <c r="F35" i="14"/>
  <c r="F95" i="14"/>
  <c r="F103" i="14"/>
  <c r="D111" i="14"/>
  <c r="M111" i="14" s="1"/>
  <c r="D119" i="14"/>
  <c r="M119" i="14" s="1"/>
  <c r="F127" i="14"/>
  <c r="F135" i="14"/>
  <c r="H23" i="2"/>
  <c r="N23" i="2" s="1"/>
  <c r="O23" i="2" s="1"/>
  <c r="H24" i="2"/>
  <c r="L24" i="2" s="1"/>
  <c r="M24" i="2" s="1"/>
  <c r="H25" i="2"/>
  <c r="L25" i="2" s="1"/>
  <c r="M25" i="2" s="1"/>
  <c r="H19" i="2"/>
  <c r="L19" i="2" s="1"/>
  <c r="M19" i="2" s="1"/>
  <c r="H18" i="2"/>
  <c r="L18" i="2" s="1"/>
  <c r="M18" i="2" s="1"/>
  <c r="H11" i="2"/>
  <c r="N11" i="2" s="1"/>
  <c r="O11" i="2" s="1"/>
  <c r="H10" i="2"/>
  <c r="L10" i="2" s="1"/>
  <c r="M10" i="2" s="1"/>
  <c r="H9" i="2"/>
  <c r="H2" i="2"/>
  <c r="F466" i="14" l="1"/>
  <c r="A468" i="14"/>
  <c r="C467" i="14"/>
  <c r="H7" i="2"/>
  <c r="L7" i="2" s="1"/>
  <c r="M7" i="2" s="1"/>
  <c r="N7" i="2" s="1"/>
  <c r="O7" i="2" s="1"/>
  <c r="H8" i="2"/>
  <c r="L8" i="2" s="1"/>
  <c r="M8" i="2" s="1"/>
  <c r="N3" i="2"/>
  <c r="O3" i="2" s="1"/>
  <c r="N18" i="2"/>
  <c r="O18" i="2" s="1"/>
  <c r="N2" i="2"/>
  <c r="O2" i="2" s="1"/>
  <c r="N24" i="2"/>
  <c r="O24" i="2" s="1"/>
  <c r="N10" i="2"/>
  <c r="O10" i="2" s="1"/>
  <c r="N25" i="2"/>
  <c r="O25" i="2" s="1"/>
  <c r="N9" i="2"/>
  <c r="O9" i="2" s="1"/>
  <c r="N19" i="2"/>
  <c r="O19" i="2" s="1"/>
  <c r="D452" i="14" l="1"/>
  <c r="M452" i="14" s="1"/>
  <c r="D451" i="14"/>
  <c r="M451" i="14" s="1"/>
  <c r="D450" i="14"/>
  <c r="M450" i="14" s="1"/>
  <c r="D453" i="14"/>
  <c r="M453" i="14" s="1"/>
  <c r="D454" i="14"/>
  <c r="M454" i="14" s="1"/>
  <c r="D455" i="14"/>
  <c r="M455" i="14" s="1"/>
  <c r="D456" i="14"/>
  <c r="M456" i="14" s="1"/>
  <c r="D457" i="14"/>
  <c r="M457" i="14" s="1"/>
  <c r="D458" i="14"/>
  <c r="M458" i="14" s="1"/>
  <c r="D459" i="14"/>
  <c r="M459" i="14" s="1"/>
  <c r="D460" i="14"/>
  <c r="M460" i="14" s="1"/>
  <c r="D461" i="14"/>
  <c r="M461" i="14" s="1"/>
  <c r="D462" i="14"/>
  <c r="M462" i="14" s="1"/>
  <c r="D463" i="14"/>
  <c r="M463" i="14" s="1"/>
  <c r="D464" i="14"/>
  <c r="M464" i="14" s="1"/>
  <c r="D465" i="14"/>
  <c r="M465" i="14" s="1"/>
  <c r="D466" i="14"/>
  <c r="M466" i="14" s="1"/>
  <c r="D467" i="14"/>
  <c r="M467" i="14" s="1"/>
  <c r="F467" i="14"/>
  <c r="A469" i="14"/>
  <c r="C468" i="14"/>
  <c r="D255" i="14"/>
  <c r="M255" i="14" s="1"/>
  <c r="D274" i="14"/>
  <c r="M274" i="14" s="1"/>
  <c r="D264" i="14"/>
  <c r="M264" i="14" s="1"/>
  <c r="D280" i="14"/>
  <c r="M280" i="14" s="1"/>
  <c r="D273" i="14"/>
  <c r="M273" i="14" s="1"/>
  <c r="D260" i="14"/>
  <c r="M260" i="14" s="1"/>
  <c r="D279" i="14"/>
  <c r="M279" i="14" s="1"/>
  <c r="D262" i="14"/>
  <c r="M262" i="14" s="1"/>
  <c r="D271" i="14"/>
  <c r="M271" i="14" s="1"/>
  <c r="D270" i="14"/>
  <c r="M270" i="14" s="1"/>
  <c r="D277" i="14"/>
  <c r="M277" i="14" s="1"/>
  <c r="D278" i="14"/>
  <c r="M278" i="14" s="1"/>
  <c r="D276" i="14"/>
  <c r="M276" i="14" s="1"/>
  <c r="D266" i="14"/>
  <c r="M266" i="14" s="1"/>
  <c r="D275" i="14"/>
  <c r="M275" i="14" s="1"/>
  <c r="D256" i="14"/>
  <c r="M256" i="14" s="1"/>
  <c r="D257" i="14"/>
  <c r="M257" i="14" s="1"/>
  <c r="D261" i="14"/>
  <c r="M261" i="14" s="1"/>
  <c r="D272" i="14"/>
  <c r="M272" i="14" s="1"/>
  <c r="D263" i="14"/>
  <c r="M263" i="14" s="1"/>
  <c r="D284" i="14"/>
  <c r="M284" i="14" s="1"/>
  <c r="D259" i="14"/>
  <c r="M259" i="14" s="1"/>
  <c r="D268" i="14"/>
  <c r="M268" i="14" s="1"/>
  <c r="D258" i="14"/>
  <c r="M258" i="14" s="1"/>
  <c r="D269" i="14"/>
  <c r="M269" i="14" s="1"/>
  <c r="D281" i="14"/>
  <c r="M281" i="14" s="1"/>
  <c r="D282" i="14"/>
  <c r="M282" i="14" s="1"/>
  <c r="D265" i="14"/>
  <c r="M265" i="14" s="1"/>
  <c r="D267" i="14"/>
  <c r="M267" i="14" s="1"/>
  <c r="D283" i="14"/>
  <c r="M283" i="14" s="1"/>
  <c r="D415" i="14"/>
  <c r="M415" i="14" s="1"/>
  <c r="D403" i="14"/>
  <c r="M403" i="14" s="1"/>
  <c r="D434" i="14"/>
  <c r="M434" i="14" s="1"/>
  <c r="D384" i="14"/>
  <c r="M384" i="14" s="1"/>
  <c r="D389" i="14"/>
  <c r="M389" i="14" s="1"/>
  <c r="D418" i="14"/>
  <c r="M418" i="14" s="1"/>
  <c r="D401" i="14"/>
  <c r="M401" i="14" s="1"/>
  <c r="D386" i="14"/>
  <c r="M386" i="14" s="1"/>
  <c r="D440" i="14"/>
  <c r="M440" i="14" s="1"/>
  <c r="D424" i="14"/>
  <c r="M424" i="14" s="1"/>
  <c r="D395" i="14"/>
  <c r="M395" i="14" s="1"/>
  <c r="D432" i="14"/>
  <c r="M432" i="14" s="1"/>
  <c r="D407" i="14"/>
  <c r="M407" i="14" s="1"/>
  <c r="D405" i="14"/>
  <c r="M405" i="14" s="1"/>
  <c r="D408" i="14"/>
  <c r="M408" i="14" s="1"/>
  <c r="D394" i="14"/>
  <c r="M394" i="14" s="1"/>
  <c r="D410" i="14"/>
  <c r="M410" i="14" s="1"/>
  <c r="D430" i="14"/>
  <c r="M430" i="14" s="1"/>
  <c r="D436" i="14"/>
  <c r="M436" i="14" s="1"/>
  <c r="D422" i="14"/>
  <c r="M422" i="14" s="1"/>
  <c r="D446" i="14"/>
  <c r="M446" i="14" s="1"/>
  <c r="D428" i="14"/>
  <c r="M428" i="14" s="1"/>
  <c r="D398" i="14"/>
  <c r="M398" i="14" s="1"/>
  <c r="D438" i="14"/>
  <c r="M438" i="14" s="1"/>
  <c r="D419" i="14"/>
  <c r="M419" i="14" s="1"/>
  <c r="D435" i="14"/>
  <c r="M435" i="14" s="1"/>
  <c r="D404" i="14"/>
  <c r="M404" i="14" s="1"/>
  <c r="D388" i="14"/>
  <c r="M388" i="14" s="1"/>
  <c r="D429" i="14"/>
  <c r="M429" i="14" s="1"/>
  <c r="D445" i="14"/>
  <c r="M445" i="14" s="1"/>
  <c r="D411" i="14"/>
  <c r="M411" i="14" s="1"/>
  <c r="D442" i="14"/>
  <c r="M442" i="14" s="1"/>
  <c r="D391" i="14"/>
  <c r="M391" i="14" s="1"/>
  <c r="D412" i="14"/>
  <c r="M412" i="14" s="1"/>
  <c r="D448" i="14"/>
  <c r="M448" i="14" s="1"/>
  <c r="D387" i="14"/>
  <c r="M387" i="14" s="1"/>
  <c r="D426" i="14"/>
  <c r="M426" i="14" s="1"/>
  <c r="D390" i="14"/>
  <c r="M390" i="14" s="1"/>
  <c r="D397" i="14"/>
  <c r="M397" i="14" s="1"/>
  <c r="D444" i="14"/>
  <c r="M444" i="14" s="1"/>
  <c r="D427" i="14"/>
  <c r="M427" i="14" s="1"/>
  <c r="D437" i="14"/>
  <c r="M437" i="14" s="1"/>
  <c r="D406" i="14"/>
  <c r="M406" i="14" s="1"/>
  <c r="D423" i="14"/>
  <c r="M423" i="14" s="1"/>
  <c r="D439" i="14"/>
  <c r="M439" i="14" s="1"/>
  <c r="D413" i="14"/>
  <c r="M413" i="14" s="1"/>
  <c r="D396" i="14"/>
  <c r="M396" i="14" s="1"/>
  <c r="D417" i="14"/>
  <c r="M417" i="14" s="1"/>
  <c r="D433" i="14"/>
  <c r="M433" i="14" s="1"/>
  <c r="D449" i="14"/>
  <c r="M449" i="14" s="1"/>
  <c r="D402" i="14"/>
  <c r="M402" i="14" s="1"/>
  <c r="D393" i="14"/>
  <c r="M393" i="14" s="1"/>
  <c r="D399" i="14"/>
  <c r="M399" i="14" s="1"/>
  <c r="D416" i="14"/>
  <c r="M416" i="14" s="1"/>
  <c r="D420" i="14"/>
  <c r="M420" i="14" s="1"/>
  <c r="D414" i="14"/>
  <c r="M414" i="14" s="1"/>
  <c r="D443" i="14"/>
  <c r="M443" i="14" s="1"/>
  <c r="D409" i="14"/>
  <c r="M409" i="14" s="1"/>
  <c r="D421" i="14"/>
  <c r="M421" i="14" s="1"/>
  <c r="D392" i="14"/>
  <c r="M392" i="14" s="1"/>
  <c r="D431" i="14"/>
  <c r="M431" i="14" s="1"/>
  <c r="D447" i="14"/>
  <c r="M447" i="14" s="1"/>
  <c r="D385" i="14"/>
  <c r="M385" i="14" s="1"/>
  <c r="D425" i="14"/>
  <c r="M425" i="14" s="1"/>
  <c r="D441" i="14"/>
  <c r="M441" i="14" s="1"/>
  <c r="D400" i="14"/>
  <c r="M400" i="14" s="1"/>
  <c r="N8" i="2"/>
  <c r="O8" i="2" s="1"/>
  <c r="D12" i="14"/>
  <c r="M12" i="14" s="1"/>
  <c r="D20" i="14"/>
  <c r="M20" i="14" s="1"/>
  <c r="D28" i="14"/>
  <c r="M28" i="14" s="1"/>
  <c r="D36" i="14"/>
  <c r="M36" i="14" s="1"/>
  <c r="D4" i="14"/>
  <c r="M4" i="14" s="1"/>
  <c r="D5" i="14"/>
  <c r="M5" i="14" s="1"/>
  <c r="D13" i="14"/>
  <c r="M13" i="14" s="1"/>
  <c r="D29" i="14"/>
  <c r="M29" i="14" s="1"/>
  <c r="D18" i="14"/>
  <c r="M18" i="14" s="1"/>
  <c r="D26" i="14"/>
  <c r="M26" i="14" s="1"/>
  <c r="D34" i="14"/>
  <c r="M34" i="14" s="1"/>
  <c r="D10" i="14"/>
  <c r="M10" i="14" s="1"/>
  <c r="D11" i="14"/>
  <c r="M11" i="14" s="1"/>
  <c r="D35" i="14"/>
  <c r="M35" i="14" s="1"/>
  <c r="D21" i="14"/>
  <c r="M21" i="14" s="1"/>
  <c r="D37" i="14"/>
  <c r="M37" i="14" s="1"/>
  <c r="D3" i="14"/>
  <c r="M3" i="14" s="1"/>
  <c r="D19" i="14"/>
  <c r="M19" i="14" s="1"/>
  <c r="D27" i="14"/>
  <c r="M27" i="14" s="1"/>
  <c r="D23" i="14"/>
  <c r="M23" i="14" s="1"/>
  <c r="D17" i="14"/>
  <c r="M17" i="14" s="1"/>
  <c r="D15" i="14"/>
  <c r="M15" i="14" s="1"/>
  <c r="D2" i="14"/>
  <c r="M2" i="14" s="1"/>
  <c r="D42" i="14"/>
  <c r="M42" i="14" s="1"/>
  <c r="D16" i="14"/>
  <c r="M16" i="14" s="1"/>
  <c r="D24" i="14"/>
  <c r="M24" i="14" s="1"/>
  <c r="D32" i="14"/>
  <c r="M32" i="14" s="1"/>
  <c r="D40" i="14"/>
  <c r="M40" i="14" s="1"/>
  <c r="D9" i="14"/>
  <c r="M9" i="14" s="1"/>
  <c r="D25" i="14"/>
  <c r="M25" i="14" s="1"/>
  <c r="D41" i="14"/>
  <c r="M41" i="14" s="1"/>
  <c r="D14" i="14"/>
  <c r="M14" i="14" s="1"/>
  <c r="D22" i="14"/>
  <c r="M22" i="14" s="1"/>
  <c r="D30" i="14"/>
  <c r="M30" i="14" s="1"/>
  <c r="D38" i="14"/>
  <c r="M38" i="14" s="1"/>
  <c r="D31" i="14"/>
  <c r="M31" i="14" s="1"/>
  <c r="D8" i="14"/>
  <c r="M8" i="14" s="1"/>
  <c r="D33" i="14"/>
  <c r="M33" i="14" s="1"/>
  <c r="D6" i="14"/>
  <c r="M6" i="14" s="1"/>
  <c r="D7" i="14"/>
  <c r="M7" i="14" s="1"/>
  <c r="D39" i="14"/>
  <c r="M39" i="14" s="1"/>
  <c r="D59" i="14"/>
  <c r="M59" i="14" s="1"/>
  <c r="D46" i="14"/>
  <c r="M46" i="14" s="1"/>
  <c r="D54" i="14"/>
  <c r="M54" i="14" s="1"/>
  <c r="D53" i="14"/>
  <c r="M53" i="14" s="1"/>
  <c r="D48" i="14"/>
  <c r="M48" i="14" s="1"/>
  <c r="D56" i="14"/>
  <c r="M56" i="14" s="1"/>
  <c r="D51" i="14"/>
  <c r="M51" i="14" s="1"/>
  <c r="D45" i="14"/>
  <c r="M45" i="14" s="1"/>
  <c r="D55" i="14"/>
  <c r="M55" i="14" s="1"/>
  <c r="D43" i="14"/>
  <c r="M43" i="14" s="1"/>
  <c r="D60" i="14"/>
  <c r="M60" i="14" s="1"/>
  <c r="D50" i="14"/>
  <c r="M50" i="14" s="1"/>
  <c r="D58" i="14"/>
  <c r="M58" i="14" s="1"/>
  <c r="D49" i="14"/>
  <c r="M49" i="14" s="1"/>
  <c r="D57" i="14"/>
  <c r="M57" i="14" s="1"/>
  <c r="D44" i="14"/>
  <c r="M44" i="14" s="1"/>
  <c r="D52" i="14"/>
  <c r="M52" i="14" s="1"/>
  <c r="D47" i="14"/>
  <c r="M47" i="14" s="1"/>
  <c r="F468" i="14" l="1"/>
  <c r="D468" i="14"/>
  <c r="M468" i="14" s="1"/>
  <c r="A470" i="14"/>
  <c r="C469" i="14"/>
  <c r="D285" i="14"/>
  <c r="M285" i="14" s="1"/>
  <c r="D298" i="14"/>
  <c r="M298" i="14" s="1"/>
  <c r="D382" i="14"/>
  <c r="M382" i="14" s="1"/>
  <c r="D354" i="14"/>
  <c r="M354" i="14" s="1"/>
  <c r="D356" i="14"/>
  <c r="M356" i="14" s="1"/>
  <c r="D325" i="14"/>
  <c r="M325" i="14" s="1"/>
  <c r="D290" i="14"/>
  <c r="M290" i="14" s="1"/>
  <c r="D348" i="14"/>
  <c r="M348" i="14" s="1"/>
  <c r="D364" i="14"/>
  <c r="M364" i="14" s="1"/>
  <c r="D367" i="14"/>
  <c r="M367" i="14" s="1"/>
  <c r="D376" i="14"/>
  <c r="M376" i="14" s="1"/>
  <c r="D295" i="14"/>
  <c r="M295" i="14" s="1"/>
  <c r="D355" i="14"/>
  <c r="M355" i="14" s="1"/>
  <c r="D372" i="14"/>
  <c r="M372" i="14" s="1"/>
  <c r="D366" i="14"/>
  <c r="M366" i="14" s="1"/>
  <c r="D300" i="14"/>
  <c r="M300" i="14" s="1"/>
  <c r="D351" i="14"/>
  <c r="M351" i="14" s="1"/>
  <c r="D334" i="14"/>
  <c r="M334" i="14" s="1"/>
  <c r="D327" i="14"/>
  <c r="M327" i="14" s="1"/>
  <c r="D305" i="14"/>
  <c r="M305" i="14" s="1"/>
  <c r="D287" i="14"/>
  <c r="M287" i="14" s="1"/>
  <c r="D379" i="14"/>
  <c r="M379" i="14" s="1"/>
  <c r="D310" i="14"/>
  <c r="M310" i="14" s="1"/>
  <c r="D371" i="14"/>
  <c r="M371" i="14" s="1"/>
  <c r="D370" i="14"/>
  <c r="M370" i="14" s="1"/>
  <c r="D291" i="14"/>
  <c r="M291" i="14" s="1"/>
  <c r="D350" i="14"/>
  <c r="M350" i="14" s="1"/>
  <c r="D319" i="14"/>
  <c r="M319" i="14" s="1"/>
  <c r="D311" i="14"/>
  <c r="M311" i="14" s="1"/>
  <c r="D321" i="14"/>
  <c r="M321" i="14" s="1"/>
  <c r="D317" i="14"/>
  <c r="M317" i="14" s="1"/>
  <c r="D343" i="14"/>
  <c r="M343" i="14" s="1"/>
  <c r="D330" i="14"/>
  <c r="M330" i="14" s="1"/>
  <c r="D323" i="14"/>
  <c r="M323" i="14" s="1"/>
  <c r="D337" i="14"/>
  <c r="M337" i="14" s="1"/>
  <c r="D307" i="14"/>
  <c r="M307" i="14" s="1"/>
  <c r="D375" i="14"/>
  <c r="M375" i="14" s="1"/>
  <c r="D331" i="14"/>
  <c r="M331" i="14" s="1"/>
  <c r="D313" i="14"/>
  <c r="M313" i="14" s="1"/>
  <c r="D329" i="14"/>
  <c r="M329" i="14" s="1"/>
  <c r="D339" i="14"/>
  <c r="M339" i="14" s="1"/>
  <c r="D312" i="14"/>
  <c r="M312" i="14" s="1"/>
  <c r="D361" i="14"/>
  <c r="M361" i="14" s="1"/>
  <c r="D360" i="14"/>
  <c r="M360" i="14" s="1"/>
  <c r="D316" i="14"/>
  <c r="M316" i="14" s="1"/>
  <c r="D369" i="14"/>
  <c r="M369" i="14" s="1"/>
  <c r="D368" i="14"/>
  <c r="M368" i="14" s="1"/>
  <c r="D332" i="14"/>
  <c r="M332" i="14" s="1"/>
  <c r="D288" i="14"/>
  <c r="M288" i="14" s="1"/>
  <c r="D309" i="14"/>
  <c r="M309" i="14" s="1"/>
  <c r="D296" i="14"/>
  <c r="M296" i="14" s="1"/>
  <c r="D306" i="14"/>
  <c r="M306" i="14" s="1"/>
  <c r="D328" i="14"/>
  <c r="M328" i="14" s="1"/>
  <c r="D373" i="14"/>
  <c r="M373" i="14" s="1"/>
  <c r="D341" i="14"/>
  <c r="M341" i="14" s="1"/>
  <c r="D303" i="14"/>
  <c r="M303" i="14" s="1"/>
  <c r="D347" i="14"/>
  <c r="M347" i="14" s="1"/>
  <c r="D315" i="14"/>
  <c r="M315" i="14" s="1"/>
  <c r="D297" i="14"/>
  <c r="M297" i="14" s="1"/>
  <c r="D294" i="14"/>
  <c r="M294" i="14" s="1"/>
  <c r="D363" i="14"/>
  <c r="M363" i="14" s="1"/>
  <c r="D374" i="14"/>
  <c r="M374" i="14" s="1"/>
  <c r="D299" i="14"/>
  <c r="M299" i="14" s="1"/>
  <c r="D378" i="14"/>
  <c r="M378" i="14" s="1"/>
  <c r="D292" i="14"/>
  <c r="M292" i="14" s="1"/>
  <c r="D359" i="14"/>
  <c r="M359" i="14" s="1"/>
  <c r="D335" i="14"/>
  <c r="M335" i="14" s="1"/>
  <c r="D289" i="14"/>
  <c r="M289" i="14" s="1"/>
  <c r="D344" i="14"/>
  <c r="M344" i="14" s="1"/>
  <c r="D353" i="14"/>
  <c r="M353" i="14" s="1"/>
  <c r="D338" i="14"/>
  <c r="M338" i="14" s="1"/>
  <c r="D302" i="14"/>
  <c r="M302" i="14" s="1"/>
  <c r="D324" i="14"/>
  <c r="M324" i="14" s="1"/>
  <c r="D301" i="14"/>
  <c r="M301" i="14" s="1"/>
  <c r="D357" i="14"/>
  <c r="M357" i="14" s="1"/>
  <c r="D320" i="14"/>
  <c r="M320" i="14" s="1"/>
  <c r="D377" i="14"/>
  <c r="M377" i="14" s="1"/>
  <c r="D349" i="14"/>
  <c r="M349" i="14" s="1"/>
  <c r="D293" i="14"/>
  <c r="M293" i="14" s="1"/>
  <c r="D304" i="14"/>
  <c r="M304" i="14" s="1"/>
  <c r="D314" i="14"/>
  <c r="M314" i="14" s="1"/>
  <c r="D322" i="14"/>
  <c r="M322" i="14" s="1"/>
  <c r="D318" i="14"/>
  <c r="M318" i="14" s="1"/>
  <c r="D326" i="14"/>
  <c r="M326" i="14" s="1"/>
  <c r="D346" i="14"/>
  <c r="M346" i="14" s="1"/>
  <c r="D380" i="14"/>
  <c r="M380" i="14" s="1"/>
  <c r="D333" i="14"/>
  <c r="M333" i="14" s="1"/>
  <c r="D358" i="14"/>
  <c r="M358" i="14" s="1"/>
  <c r="D340" i="14"/>
  <c r="M340" i="14" s="1"/>
  <c r="D286" i="14"/>
  <c r="M286" i="14" s="1"/>
  <c r="D308" i="14"/>
  <c r="M308" i="14" s="1"/>
  <c r="D383" i="14"/>
  <c r="M383" i="14" s="1"/>
  <c r="D342" i="14"/>
  <c r="M342" i="14" s="1"/>
  <c r="D345" i="14"/>
  <c r="M345" i="14" s="1"/>
  <c r="D352" i="14"/>
  <c r="M352" i="14" s="1"/>
  <c r="D362" i="14"/>
  <c r="M362" i="14" s="1"/>
  <c r="D381" i="14"/>
  <c r="M381" i="14" s="1"/>
  <c r="D336" i="14"/>
  <c r="M336" i="14" s="1"/>
  <c r="D365" i="14"/>
  <c r="M365" i="14" s="1"/>
  <c r="D469" i="14" l="1"/>
  <c r="M469" i="14" s="1"/>
  <c r="F469" i="14"/>
  <c r="A471" i="14"/>
  <c r="C470" i="14"/>
  <c r="F470" i="14" l="1"/>
  <c r="D470" i="14"/>
  <c r="M470" i="14" s="1"/>
  <c r="A472" i="14"/>
  <c r="C471" i="14"/>
  <c r="F471" i="14" l="1"/>
  <c r="D471" i="14"/>
  <c r="M471" i="14" s="1"/>
  <c r="A473" i="14"/>
  <c r="C472" i="14"/>
  <c r="F472" i="14" l="1"/>
  <c r="D472" i="14"/>
  <c r="M472" i="14" s="1"/>
  <c r="A474" i="14"/>
  <c r="C473" i="14"/>
  <c r="D473" i="14" l="1"/>
  <c r="M473" i="14" s="1"/>
  <c r="F473" i="14"/>
  <c r="A475" i="14"/>
  <c r="C474" i="14"/>
  <c r="F474" i="14" l="1"/>
  <c r="D474" i="14"/>
  <c r="M474" i="14" s="1"/>
  <c r="A476" i="14"/>
  <c r="C475" i="14"/>
  <c r="D475" i="14" l="1"/>
  <c r="M475" i="14" s="1"/>
  <c r="F475" i="14"/>
  <c r="C476" i="14"/>
  <c r="A477" i="14"/>
  <c r="A478" i="14" l="1"/>
  <c r="C477" i="14"/>
  <c r="F476" i="14"/>
  <c r="D476" i="14"/>
  <c r="M476" i="14" s="1"/>
  <c r="F477" i="14" l="1"/>
  <c r="D477" i="14"/>
  <c r="M477" i="14" s="1"/>
  <c r="A479" i="14"/>
  <c r="C478" i="14"/>
  <c r="F478" i="14" l="1"/>
  <c r="D478" i="14"/>
  <c r="M478" i="14" s="1"/>
  <c r="A480" i="14"/>
  <c r="C479" i="14"/>
  <c r="D479" i="14" l="1"/>
  <c r="M479" i="14" s="1"/>
  <c r="F479" i="14"/>
  <c r="A481" i="14"/>
  <c r="C480" i="14"/>
  <c r="F480" i="14" l="1"/>
  <c r="D480" i="14"/>
  <c r="M480" i="14" s="1"/>
  <c r="A482" i="14"/>
  <c r="C481" i="14"/>
  <c r="F481" i="14" l="1"/>
  <c r="D481" i="14"/>
  <c r="M481" i="14" s="1"/>
  <c r="A483" i="14"/>
  <c r="C482" i="14"/>
  <c r="F482" i="14" l="1"/>
  <c r="D482" i="14"/>
  <c r="M482" i="14" s="1"/>
  <c r="A484" i="14"/>
  <c r="C483" i="14"/>
  <c r="F483" i="14" l="1"/>
  <c r="D483" i="14"/>
  <c r="M483" i="14" s="1"/>
  <c r="A485" i="14"/>
  <c r="C484" i="14"/>
  <c r="F484" i="14" l="1"/>
  <c r="D484" i="14"/>
  <c r="M484" i="14" s="1"/>
  <c r="A486" i="14"/>
  <c r="C485" i="14"/>
  <c r="F485" i="14" l="1"/>
  <c r="D485" i="14"/>
  <c r="M485" i="14" s="1"/>
  <c r="A487" i="14"/>
  <c r="C486" i="14"/>
  <c r="F486" i="14" l="1"/>
  <c r="D486" i="14"/>
  <c r="M486" i="14" s="1"/>
  <c r="A488" i="14"/>
  <c r="C487" i="14"/>
  <c r="F487" i="14" l="1"/>
  <c r="D487" i="14"/>
  <c r="M487" i="14" s="1"/>
  <c r="A489" i="14"/>
  <c r="C488" i="14"/>
  <c r="F488" i="14" l="1"/>
  <c r="D488" i="14"/>
  <c r="M488" i="14" s="1"/>
  <c r="A490" i="14"/>
  <c r="C489" i="14"/>
  <c r="F489" i="14" l="1"/>
  <c r="D489" i="14"/>
  <c r="M489" i="14" s="1"/>
  <c r="A491" i="14"/>
  <c r="C490" i="14"/>
  <c r="F490" i="14" l="1"/>
  <c r="D490" i="14"/>
  <c r="M490" i="14" s="1"/>
  <c r="A492" i="14"/>
  <c r="C491" i="14"/>
  <c r="F491" i="14" l="1"/>
  <c r="D491" i="14"/>
  <c r="M491" i="14" s="1"/>
  <c r="A493" i="14"/>
  <c r="C492" i="14"/>
  <c r="F492" i="14" l="1"/>
  <c r="D492" i="14"/>
  <c r="M492" i="14" s="1"/>
  <c r="A494" i="14"/>
  <c r="C493" i="14"/>
  <c r="F493" i="14" l="1"/>
  <c r="D493" i="14"/>
  <c r="M493" i="14" s="1"/>
  <c r="A495" i="14"/>
  <c r="C494" i="14"/>
  <c r="F494" i="14" l="1"/>
  <c r="D494" i="14"/>
  <c r="M494" i="14" s="1"/>
  <c r="A496" i="14"/>
  <c r="C495" i="14"/>
  <c r="F495" i="14" l="1"/>
  <c r="D495" i="14"/>
  <c r="M495" i="14" s="1"/>
  <c r="A497" i="14"/>
  <c r="C496" i="14"/>
  <c r="F496" i="14" l="1"/>
  <c r="D496" i="14"/>
  <c r="M496" i="14" s="1"/>
  <c r="A498" i="14"/>
  <c r="C497" i="14"/>
  <c r="D497" i="14" l="1"/>
  <c r="M497" i="14" s="1"/>
  <c r="F497" i="14"/>
  <c r="A499" i="14"/>
  <c r="C498" i="14"/>
  <c r="F498" i="14" l="1"/>
  <c r="D498" i="14"/>
  <c r="M498" i="14" s="1"/>
  <c r="A500" i="14"/>
  <c r="C499" i="14"/>
  <c r="F499" i="14" l="1"/>
  <c r="D499" i="14"/>
  <c r="M499" i="14" s="1"/>
  <c r="A501" i="14"/>
  <c r="C500" i="14"/>
  <c r="F500" i="14" l="1"/>
  <c r="D500" i="14"/>
  <c r="M500" i="14" s="1"/>
  <c r="A502" i="14"/>
  <c r="C501" i="14"/>
  <c r="F501" i="14" l="1"/>
  <c r="D501" i="14"/>
  <c r="M501" i="14" s="1"/>
  <c r="A503" i="14"/>
  <c r="C502" i="14"/>
  <c r="F502" i="14" l="1"/>
  <c r="D502" i="14"/>
  <c r="M502" i="14" s="1"/>
  <c r="C503" i="14"/>
  <c r="A504" i="14"/>
  <c r="A505" i="14" l="1"/>
  <c r="C504" i="14"/>
  <c r="F503" i="14"/>
  <c r="D503" i="14"/>
  <c r="M503" i="14" s="1"/>
  <c r="F504" i="14" l="1"/>
  <c r="D504" i="14"/>
  <c r="M504" i="14" s="1"/>
  <c r="A506" i="14"/>
  <c r="C505" i="14"/>
  <c r="F505" i="14" l="1"/>
  <c r="D505" i="14"/>
  <c r="M505" i="14" s="1"/>
  <c r="C506" i="14"/>
  <c r="A507" i="14"/>
  <c r="A508" i="14" l="1"/>
  <c r="C507" i="14"/>
  <c r="F506" i="14"/>
  <c r="D506" i="14"/>
  <c r="M506" i="14" s="1"/>
  <c r="F507" i="14" l="1"/>
  <c r="D507" i="14"/>
  <c r="M507" i="14" s="1"/>
  <c r="C508" i="14"/>
  <c r="A509" i="14"/>
  <c r="C509" i="14" l="1"/>
  <c r="A510" i="14"/>
  <c r="F508" i="14"/>
  <c r="D508" i="14"/>
  <c r="M508" i="14" s="1"/>
  <c r="C510" i="14" l="1"/>
  <c r="A511" i="14"/>
  <c r="F509" i="14"/>
  <c r="D509" i="14"/>
  <c r="M509" i="14" s="1"/>
  <c r="C511" i="14" l="1"/>
  <c r="A512" i="14"/>
  <c r="F510" i="14"/>
  <c r="D510" i="14"/>
  <c r="M510" i="14" s="1"/>
  <c r="C512" i="14" l="1"/>
  <c r="A513" i="14"/>
  <c r="F511" i="14"/>
  <c r="D511" i="14"/>
  <c r="M511" i="14" s="1"/>
  <c r="C513" i="14" l="1"/>
  <c r="A514" i="14"/>
  <c r="D512" i="14"/>
  <c r="M512" i="14" s="1"/>
  <c r="F512" i="14"/>
  <c r="A515" i="14" l="1"/>
  <c r="C514" i="14"/>
  <c r="D513" i="14"/>
  <c r="M513" i="14" s="1"/>
  <c r="F513" i="14"/>
  <c r="D514" i="14" l="1"/>
  <c r="M514" i="14" s="1"/>
  <c r="F514" i="14"/>
  <c r="A516" i="14"/>
  <c r="C515" i="14"/>
  <c r="F515" i="14" l="1"/>
  <c r="D515" i="14"/>
  <c r="M515" i="14" s="1"/>
  <c r="A517" i="14"/>
  <c r="C516" i="14"/>
  <c r="D516" i="14" l="1"/>
  <c r="M516" i="14" s="1"/>
  <c r="F516" i="14"/>
  <c r="A518" i="14"/>
  <c r="C517" i="14"/>
  <c r="F517" i="14" l="1"/>
  <c r="D517" i="14"/>
  <c r="M517" i="14" s="1"/>
  <c r="A519" i="14"/>
  <c r="C518" i="14"/>
  <c r="D518" i="14" l="1"/>
  <c r="M518" i="14" s="1"/>
  <c r="F518" i="14"/>
  <c r="A520" i="14"/>
  <c r="C519" i="14"/>
  <c r="F519" i="14" l="1"/>
  <c r="D519" i="14"/>
  <c r="M519" i="14" s="1"/>
  <c r="A521" i="14"/>
  <c r="C520" i="14"/>
  <c r="D520" i="14" l="1"/>
  <c r="M520" i="14" s="1"/>
  <c r="F520" i="14"/>
  <c r="A522" i="14"/>
  <c r="C521" i="14"/>
  <c r="F521" i="14" l="1"/>
  <c r="D521" i="14"/>
  <c r="M521" i="14" s="1"/>
  <c r="A523" i="14"/>
  <c r="C522" i="14"/>
  <c r="D522" i="14" l="1"/>
  <c r="M522" i="14" s="1"/>
  <c r="F522" i="14"/>
  <c r="A524" i="14"/>
  <c r="C523" i="14"/>
  <c r="F523" i="14" l="1"/>
  <c r="D523" i="14"/>
  <c r="M523" i="14" s="1"/>
  <c r="C524" i="14"/>
  <c r="A525" i="14"/>
  <c r="A526" i="14" l="1"/>
  <c r="C525" i="14"/>
  <c r="D524" i="14"/>
  <c r="M524" i="14" s="1"/>
  <c r="F524" i="14"/>
  <c r="F525" i="14" l="1"/>
  <c r="D525" i="14"/>
  <c r="M525" i="14" s="1"/>
  <c r="A527" i="14"/>
  <c r="C526" i="14"/>
  <c r="F526" i="14" l="1"/>
  <c r="D526" i="14"/>
  <c r="M526" i="14" s="1"/>
  <c r="A528" i="14"/>
  <c r="C527" i="14"/>
  <c r="F527" i="14" l="1"/>
  <c r="D527" i="14"/>
  <c r="M527" i="14" s="1"/>
  <c r="A529" i="14"/>
  <c r="C528" i="14"/>
  <c r="F528" i="14" l="1"/>
  <c r="D528" i="14"/>
  <c r="M528" i="14" s="1"/>
  <c r="A530" i="14"/>
  <c r="C529" i="14"/>
  <c r="D529" i="14" l="1"/>
  <c r="M529" i="14" s="1"/>
  <c r="F529" i="14"/>
  <c r="A531" i="14"/>
  <c r="C530" i="14"/>
  <c r="F530" i="14" l="1"/>
  <c r="D530" i="14"/>
  <c r="M530" i="14" s="1"/>
  <c r="A532" i="14"/>
  <c r="C531" i="14"/>
  <c r="F531" i="14" l="1"/>
  <c r="D531" i="14"/>
  <c r="M531" i="14" s="1"/>
  <c r="A533" i="14"/>
  <c r="C532" i="14"/>
  <c r="F532" i="14" l="1"/>
  <c r="D532" i="14"/>
  <c r="M532" i="14" s="1"/>
  <c r="A534" i="14"/>
  <c r="C533" i="14"/>
  <c r="D533" i="14" l="1"/>
  <c r="M533" i="14" s="1"/>
  <c r="F533" i="14"/>
  <c r="A535" i="14"/>
  <c r="C534" i="14"/>
  <c r="F534" i="14" l="1"/>
  <c r="D534" i="14"/>
  <c r="M534" i="14" s="1"/>
  <c r="A536" i="14"/>
  <c r="C535" i="14"/>
  <c r="F535" i="14" l="1"/>
  <c r="D535" i="14"/>
  <c r="M535" i="14" s="1"/>
  <c r="A537" i="14"/>
  <c r="C536" i="14"/>
  <c r="F536" i="14" l="1"/>
  <c r="D536" i="14"/>
  <c r="M536" i="14" s="1"/>
  <c r="A538" i="14"/>
  <c r="C537" i="14"/>
  <c r="F537" i="14" l="1"/>
  <c r="D537" i="14"/>
  <c r="M537" i="14" s="1"/>
  <c r="A539" i="14"/>
  <c r="C538" i="14"/>
  <c r="F538" i="14" l="1"/>
  <c r="D538" i="14"/>
  <c r="M538" i="14" s="1"/>
  <c r="A540" i="14"/>
  <c r="C539" i="14"/>
  <c r="F539" i="14" l="1"/>
  <c r="D539" i="14"/>
  <c r="M539" i="14" s="1"/>
  <c r="C540" i="14"/>
  <c r="A541" i="14"/>
  <c r="C541" i="14" l="1"/>
  <c r="A542" i="14"/>
  <c r="F540" i="14"/>
  <c r="D540" i="14"/>
  <c r="M540" i="14" s="1"/>
  <c r="A543" i="14" l="1"/>
  <c r="C542" i="14"/>
  <c r="F541" i="14"/>
  <c r="D541" i="14"/>
  <c r="M541" i="14" s="1"/>
  <c r="F542" i="14" l="1"/>
  <c r="D542" i="14"/>
  <c r="M542" i="14" s="1"/>
  <c r="A544" i="14"/>
  <c r="C543" i="14"/>
  <c r="F543" i="14" l="1"/>
  <c r="D543" i="14"/>
  <c r="M543" i="14" s="1"/>
  <c r="A545" i="14"/>
  <c r="C544" i="14"/>
  <c r="F544" i="14" l="1"/>
  <c r="D544" i="14"/>
  <c r="M544" i="14" s="1"/>
  <c r="A546" i="14"/>
  <c r="C545" i="14"/>
  <c r="F545" i="14" l="1"/>
  <c r="D545" i="14"/>
  <c r="M545" i="14" s="1"/>
  <c r="A547" i="14"/>
  <c r="C546" i="14"/>
  <c r="F546" i="14" l="1"/>
  <c r="D546" i="14"/>
  <c r="M546" i="14" s="1"/>
  <c r="A548" i="14"/>
  <c r="C547" i="14"/>
  <c r="F547" i="14" l="1"/>
  <c r="D547" i="14"/>
  <c r="M547" i="14" s="1"/>
  <c r="A549" i="14"/>
  <c r="C548" i="14"/>
  <c r="F548" i="14" l="1"/>
  <c r="D548" i="14"/>
  <c r="M548" i="14" s="1"/>
  <c r="A550" i="14"/>
  <c r="C549" i="14"/>
  <c r="F549" i="14" l="1"/>
  <c r="D549" i="14"/>
  <c r="M549" i="14" s="1"/>
  <c r="A551" i="14"/>
  <c r="C550" i="14"/>
  <c r="F550" i="14" l="1"/>
  <c r="D550" i="14"/>
  <c r="M550" i="14" s="1"/>
  <c r="A552" i="14"/>
  <c r="C551" i="14"/>
  <c r="F551" i="14" l="1"/>
  <c r="D551" i="14"/>
  <c r="M551" i="14" s="1"/>
  <c r="A553" i="14"/>
  <c r="C552" i="14"/>
  <c r="F552" i="14" l="1"/>
  <c r="D552" i="14"/>
  <c r="M552" i="14" s="1"/>
  <c r="A554" i="14"/>
  <c r="C553" i="14"/>
  <c r="F553" i="14" l="1"/>
  <c r="D553" i="14"/>
  <c r="M553" i="14" s="1"/>
  <c r="A555" i="14"/>
  <c r="C554" i="14"/>
  <c r="F554" i="14" l="1"/>
  <c r="D554" i="14"/>
  <c r="M554" i="14" s="1"/>
  <c r="A556" i="14"/>
  <c r="C556" i="14" s="1"/>
  <c r="C555" i="14"/>
  <c r="F555" i="14" l="1"/>
  <c r="D555" i="14"/>
  <c r="M555" i="14" s="1"/>
  <c r="F556" i="14"/>
  <c r="D556" i="14"/>
  <c r="M556" i="14" s="1"/>
</calcChain>
</file>

<file path=xl/comments1.xml><?xml version="1.0" encoding="utf-8"?>
<comments xmlns="http://schemas.openxmlformats.org/spreadsheetml/2006/main">
  <authors>
    <author>Дунаева Мария Витальевна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04"/>
          </rPr>
          <t>Дунаева Мария Витальевна:</t>
        </r>
        <r>
          <rPr>
            <sz val="9"/>
            <color indexed="81"/>
            <rFont val="Tahoma"/>
            <family val="2"/>
            <charset val="204"/>
          </rPr>
          <t xml:space="preserve">
Всего подъёмов</t>
        </r>
      </text>
    </comment>
  </commentList>
</comments>
</file>

<file path=xl/sharedStrings.xml><?xml version="1.0" encoding="utf-8"?>
<sst xmlns="http://schemas.openxmlformats.org/spreadsheetml/2006/main" count="4485" uniqueCount="840">
  <si>
    <t>Набор высоты, м</t>
  </si>
  <si>
    <t>Расстояние, км</t>
  </si>
  <si>
    <t>Y</t>
  </si>
  <si>
    <t>=Y+X/100</t>
  </si>
  <si>
    <t>X</t>
  </si>
  <si>
    <t>Количество пунктов питания</t>
  </si>
  <si>
    <t>Z</t>
  </si>
  <si>
    <t>=(Y+X/100)/Z</t>
  </si>
  <si>
    <t>Средний интервал между пунктами питания (к-т автономности)</t>
  </si>
  <si>
    <t>Штраф за автономность</t>
  </si>
  <si>
    <t>Коэф-т автономности</t>
  </si>
  <si>
    <t xml:space="preserve"> 9 - 10</t>
  </si>
  <si>
    <t xml:space="preserve"> 7 - 8 </t>
  </si>
  <si>
    <t xml:space="preserve"> 5 - 6 </t>
  </si>
  <si>
    <t>меньше 5</t>
  </si>
  <si>
    <t>Штраф в очках</t>
  </si>
  <si>
    <t>13 и более</t>
  </si>
  <si>
    <t xml:space="preserve"> 11 - 12</t>
  </si>
  <si>
    <t>Штраф за круги</t>
  </si>
  <si>
    <t>Кол-во кругов</t>
  </si>
  <si>
    <t>Итог ОЧКИ дистанции = Сложность МИНУС штраф за автономность МИНУС штраф за круги</t>
  </si>
  <si>
    <t>Рейтинг трассы (сложность)</t>
  </si>
  <si>
    <r>
      <rPr>
        <b/>
        <sz val="11"/>
        <color theme="1"/>
        <rFont val="Calibri"/>
        <family val="2"/>
        <charset val="204"/>
        <scheme val="minor"/>
      </rPr>
      <t xml:space="preserve">Формула личного рез-та дистанции </t>
    </r>
    <r>
      <rPr>
        <sz val="11"/>
        <color theme="1"/>
        <rFont val="Calibri"/>
        <family val="2"/>
        <charset val="204"/>
        <scheme val="minor"/>
      </rPr>
      <t>= 100 - ((место участника в итоговом протоколе-1)/количество стартовавших) × 100.</t>
    </r>
  </si>
  <si>
    <t>Округление до двух знаков</t>
  </si>
  <si>
    <r>
      <rPr>
        <b/>
        <sz val="11"/>
        <color theme="1"/>
        <rFont val="Calibri"/>
        <family val="2"/>
        <charset val="204"/>
        <scheme val="minor"/>
      </rPr>
      <t>Формула личного результата за соревнования</t>
    </r>
    <r>
      <rPr>
        <sz val="11"/>
        <color theme="1"/>
        <rFont val="Calibri"/>
        <family val="2"/>
        <charset val="204"/>
        <scheme val="minor"/>
      </rPr>
      <t xml:space="preserve"> = Квадратный корень ( Итог ОЧКИ за дистанцию) умножить на личный результат</t>
    </r>
  </si>
  <si>
    <t>№</t>
  </si>
  <si>
    <t>дата</t>
  </si>
  <si>
    <t>название гонки</t>
  </si>
  <si>
    <t>название дистанции</t>
  </si>
  <si>
    <t>Служебн 1 - где</t>
  </si>
  <si>
    <t>длина</t>
  </si>
  <si>
    <t>набор высоты</t>
  </si>
  <si>
    <t>сложность</t>
  </si>
  <si>
    <t>круги</t>
  </si>
  <si>
    <t>штраф круги</t>
  </si>
  <si>
    <t>ПП</t>
  </si>
  <si>
    <t>штраф пп</t>
  </si>
  <si>
    <t>кол-во стартов. Ж.</t>
  </si>
  <si>
    <t>кол-во стартов. М.</t>
  </si>
  <si>
    <t>Трейл 50</t>
  </si>
  <si>
    <t>Трейл 100</t>
  </si>
  <si>
    <t>Трейл 21</t>
  </si>
  <si>
    <t>Трейл 10</t>
  </si>
  <si>
    <t>Трейл 42</t>
  </si>
  <si>
    <t>К-т автономности</t>
  </si>
  <si>
    <t>где (служубн 1)</t>
  </si>
  <si>
    <t>Гонка</t>
  </si>
  <si>
    <t>Дистанция</t>
  </si>
  <si>
    <t>Рейтинг трассы</t>
  </si>
  <si>
    <t>Фамилия Имя</t>
  </si>
  <si>
    <t>Пол</t>
  </si>
  <si>
    <t>Год рождения</t>
  </si>
  <si>
    <t>Кол-во участников по полу</t>
  </si>
  <si>
    <t>Трейл 5</t>
  </si>
  <si>
    <t>Пол1</t>
  </si>
  <si>
    <t>Штрафы новые в очках</t>
  </si>
  <si>
    <t>Ночной 10</t>
  </si>
  <si>
    <t>Зима минус 100, год третий</t>
  </si>
  <si>
    <t>Жук-трейл # 9 Вязынка</t>
  </si>
  <si>
    <t>Жук-трейл # 10 Неман</t>
  </si>
  <si>
    <t>Жук-трейл # 11 Крево</t>
  </si>
  <si>
    <t>Жук-трейл # 12 Купалье</t>
  </si>
  <si>
    <t>Жук-трейл # 13 Мир</t>
  </si>
  <si>
    <t>Жук-трейл #14 Логойск</t>
  </si>
  <si>
    <t>Ж</t>
  </si>
  <si>
    <t>Место</t>
  </si>
  <si>
    <t>Суховерхая Татьяна</t>
  </si>
  <si>
    <t>Голубева Елена</t>
  </si>
  <si>
    <t>Василевич Валентина</t>
  </si>
  <si>
    <t>Синица Кирилл</t>
  </si>
  <si>
    <t>Молочко Александр</t>
  </si>
  <si>
    <t>Студенков Александр</t>
  </si>
  <si>
    <t>Сидоревич Александр</t>
  </si>
  <si>
    <t>Лавник Игорь</t>
  </si>
  <si>
    <t>Маркевич Денис</t>
  </si>
  <si>
    <t>Иванютин Владислав</t>
  </si>
  <si>
    <t>Гурин Андрей</t>
  </si>
  <si>
    <t>Деревяго Алексей</t>
  </si>
  <si>
    <t>Кулик Виталий</t>
  </si>
  <si>
    <t>Муравицкий Александр</t>
  </si>
  <si>
    <t>Драгун Борис</t>
  </si>
  <si>
    <t>Анацка Лявон</t>
  </si>
  <si>
    <t>Олин Денис</t>
  </si>
  <si>
    <t>Новик Анастасия</t>
  </si>
  <si>
    <t>Куцун Надежда</t>
  </si>
  <si>
    <t>Зарецкая Оксана</t>
  </si>
  <si>
    <t>Жила Анастасия</t>
  </si>
  <si>
    <t>Кордунская Екатерина</t>
  </si>
  <si>
    <t>Чернель Татьяна</t>
  </si>
  <si>
    <t>Кореневская Юлия</t>
  </si>
  <si>
    <t>Ишина Ольга</t>
  </si>
  <si>
    <t>Мальков Валентин</t>
  </si>
  <si>
    <t>Дальниченко Юрий</t>
  </si>
  <si>
    <t>Попадюк Игорь</t>
  </si>
  <si>
    <t>Храмов Антон</t>
  </si>
  <si>
    <t>Лесковец Александр</t>
  </si>
  <si>
    <t>Дуван Дмитрий</t>
  </si>
  <si>
    <t>Ремизевич Роман</t>
  </si>
  <si>
    <t>Выборный Александр</t>
  </si>
  <si>
    <t>Юлов Герман</t>
  </si>
  <si>
    <t>Гуцалаў Яўген</t>
  </si>
  <si>
    <t>Окромешко Антон</t>
  </si>
  <si>
    <t>Лисовский Виктор</t>
  </si>
  <si>
    <t>Тылиндус Александр</t>
  </si>
  <si>
    <t>Палий Андрей</t>
  </si>
  <si>
    <t>Коровец Богдан</t>
  </si>
  <si>
    <t>Левкович Василий</t>
  </si>
  <si>
    <t>Быков Владимир</t>
  </si>
  <si>
    <t>Занько Юрий</t>
  </si>
  <si>
    <t>Чиж Сергей</t>
  </si>
  <si>
    <t>Леверовский Александр</t>
  </si>
  <si>
    <t>Тарабеш Александр</t>
  </si>
  <si>
    <t>Марчук Никита</t>
  </si>
  <si>
    <t>Харитонов Иван</t>
  </si>
  <si>
    <t>Тюев Даниил</t>
  </si>
  <si>
    <t>Валдайцев Денис</t>
  </si>
  <si>
    <t>Ишин Евгений</t>
  </si>
  <si>
    <t>Цвирбут Юлия</t>
  </si>
  <si>
    <t>Шкурко Людмила</t>
  </si>
  <si>
    <t>Стойчикова Ксения</t>
  </si>
  <si>
    <t>Никеенко Вита</t>
  </si>
  <si>
    <t>Верамейчик Елена</t>
  </si>
  <si>
    <t>Невмержицкая Анна</t>
  </si>
  <si>
    <t>Струщенко Светлана</t>
  </si>
  <si>
    <t>Грей Юлия</t>
  </si>
  <si>
    <t>Липницкая Виктория</t>
  </si>
  <si>
    <t>Журавлёв Андрей</t>
  </si>
  <si>
    <t>Вайдо Андрей</t>
  </si>
  <si>
    <t>Калацей Роман</t>
  </si>
  <si>
    <t>Некрасов Василий</t>
  </si>
  <si>
    <t>Чернышев Дмитрий</t>
  </si>
  <si>
    <t>Ласюк Юрий</t>
  </si>
  <si>
    <t>Мосийчук Максим</t>
  </si>
  <si>
    <t>Крыленко Аннатолий</t>
  </si>
  <si>
    <t>Крыленко Дмитрий</t>
  </si>
  <si>
    <t>Таран Виталий</t>
  </si>
  <si>
    <t>Бокша Сергей</t>
  </si>
  <si>
    <t>Новик Олег</t>
  </si>
  <si>
    <t>Крисенков Алексей</t>
  </si>
  <si>
    <t>Юкевич Александр</t>
  </si>
  <si>
    <t>Дмитрий Кузьмин</t>
  </si>
  <si>
    <t>Мелешко Кирилл</t>
  </si>
  <si>
    <t>Юкевич Андрей</t>
  </si>
  <si>
    <t>Левчук Александр</t>
  </si>
  <si>
    <t>Сербаев Виталий</t>
  </si>
  <si>
    <t>Миронов Юрий</t>
  </si>
  <si>
    <t>Иванов Денис</t>
  </si>
  <si>
    <t>Кузьменок Денис</t>
  </si>
  <si>
    <t>Мешечко Владимир</t>
  </si>
  <si>
    <t>Павленко Юрий</t>
  </si>
  <si>
    <t>Якубовский Игорь</t>
  </si>
  <si>
    <t>Черноокий Олег</t>
  </si>
  <si>
    <t>Зеленко Алексей</t>
  </si>
  <si>
    <t>Шарлов Александр</t>
  </si>
  <si>
    <t>Tan Burak</t>
  </si>
  <si>
    <t>Бурый Евгений</t>
  </si>
  <si>
    <t>Черник Дмитрий</t>
  </si>
  <si>
    <t>Филипович Вадим</t>
  </si>
  <si>
    <t>Сеннікаў Ілья</t>
  </si>
  <si>
    <t>Донбекбаев Серик</t>
  </si>
  <si>
    <t>Кожан Михаил</t>
  </si>
  <si>
    <t>Шклярик Олег</t>
  </si>
  <si>
    <t>Асаевич Роман</t>
  </si>
  <si>
    <t>Романов Анатолий</t>
  </si>
  <si>
    <t>Гаврилов Евгений</t>
  </si>
  <si>
    <t>Мороз Чеслав</t>
  </si>
  <si>
    <t>Бабицкий Данила</t>
  </si>
  <si>
    <t>Даваидчик Андрей</t>
  </si>
  <si>
    <t>Володько Андрей</t>
  </si>
  <si>
    <t>Маркелов Алексей</t>
  </si>
  <si>
    <t>Бубликов Александр</t>
  </si>
  <si>
    <t>Пехтерева Татьяна</t>
  </si>
  <si>
    <t>Важник Вероника</t>
  </si>
  <si>
    <t>Журавлёва Оксана</t>
  </si>
  <si>
    <t>Левонюк Анна</t>
  </si>
  <si>
    <t>Каратких Елена</t>
  </si>
  <si>
    <t>Едомская Вольга</t>
  </si>
  <si>
    <t>Бабровская Наташа</t>
  </si>
  <si>
    <t>Денисик Светлана</t>
  </si>
  <si>
    <t>Острохижа Александра</t>
  </si>
  <si>
    <t>Кшановская Ирина</t>
  </si>
  <si>
    <t>Гриневич Татьяна</t>
  </si>
  <si>
    <t>Завалова Анастасия</t>
  </si>
  <si>
    <t>Шаповалова Ирина</t>
  </si>
  <si>
    <t>Гриб Екатерина</t>
  </si>
  <si>
    <t>Оболкина Татьяна</t>
  </si>
  <si>
    <t>Косціна Вікторыя</t>
  </si>
  <si>
    <t>Паранок Полина</t>
  </si>
  <si>
    <t>Степанищева Татьяна</t>
  </si>
  <si>
    <t>Сыченко Евгения</t>
  </si>
  <si>
    <t>Туровец Ольга</t>
  </si>
  <si>
    <t>Самусик Елена</t>
  </si>
  <si>
    <t>Левчук Ирина</t>
  </si>
  <si>
    <t>Григорьев Никита</t>
  </si>
  <si>
    <t>Шалайко Дмитрий</t>
  </si>
  <si>
    <t>Кимстач Валерий</t>
  </si>
  <si>
    <t>Бузо Александр</t>
  </si>
  <si>
    <t>Чабор Максим</t>
  </si>
  <si>
    <t>Новиков Денис</t>
  </si>
  <si>
    <t>Симогостицкий Александр</t>
  </si>
  <si>
    <t>Гумбар Илья</t>
  </si>
  <si>
    <t>Почиковский Павел</t>
  </si>
  <si>
    <t>Богомаз Владимир</t>
  </si>
  <si>
    <t>Осипук Дмитрий</t>
  </si>
  <si>
    <t>Каволюнас Андрюс</t>
  </si>
  <si>
    <t>Зеленко Дмитрий</t>
  </si>
  <si>
    <t>Ключеня Виталий</t>
  </si>
  <si>
    <t>Судник Олег</t>
  </si>
  <si>
    <t>Крапинский Андрей</t>
  </si>
  <si>
    <t>Челышев Сергей</t>
  </si>
  <si>
    <t>Верещако Павел</t>
  </si>
  <si>
    <t>Костров Александр</t>
  </si>
  <si>
    <t>Глатанков Пётр</t>
  </si>
  <si>
    <t>Казарин Дмитрий</t>
  </si>
  <si>
    <t>Курата Кеннет</t>
  </si>
  <si>
    <t>Кулаев Алексей</t>
  </si>
  <si>
    <t>Кохан Виталий</t>
  </si>
  <si>
    <t>Шатерник Евгений</t>
  </si>
  <si>
    <t>Николаев Илья</t>
  </si>
  <si>
    <t>Цыганчук Юрий</t>
  </si>
  <si>
    <t>Щур Илья</t>
  </si>
  <si>
    <t>Васильченко Вадим</t>
  </si>
  <si>
    <t>Шидло Константин</t>
  </si>
  <si>
    <t>Калинка Руслан</t>
  </si>
  <si>
    <t>Капытов Александр</t>
  </si>
  <si>
    <t>Гордеев Иван</t>
  </si>
  <si>
    <t>Ларионов Андрей</t>
  </si>
  <si>
    <t>Летников Александр</t>
  </si>
  <si>
    <t>Мышковец Василий</t>
  </si>
  <si>
    <t>Андрюшенко Андрей</t>
  </si>
  <si>
    <t>Барисов Борис</t>
  </si>
  <si>
    <t>Кирей Виктор</t>
  </si>
  <si>
    <t>Галец Константин</t>
  </si>
  <si>
    <t>Суматохин Виталий</t>
  </si>
  <si>
    <t>Чудаков Владислав</t>
  </si>
  <si>
    <t>Жукович Артем</t>
  </si>
  <si>
    <t>Бушковский Максим</t>
  </si>
  <si>
    <t>Кузьменко Иван</t>
  </si>
  <si>
    <t>Гильманов Евгений</t>
  </si>
  <si>
    <t>Британов Евгений</t>
  </si>
  <si>
    <t>Прибыш Павел</t>
  </si>
  <si>
    <t>Шульпенков Александр</t>
  </si>
  <si>
    <t>Шанцев Константин</t>
  </si>
  <si>
    <t>Адамов Юрий</t>
  </si>
  <si>
    <t>Шаметько Роман</t>
  </si>
  <si>
    <t>Манкевич Алексей</t>
  </si>
  <si>
    <t>Лапко Анастасия</t>
  </si>
  <si>
    <t>Фомина Ирина</t>
  </si>
  <si>
    <t>Тимошенко Алена</t>
  </si>
  <si>
    <t>Болотько Оля</t>
  </si>
  <si>
    <t>Полякова Анна</t>
  </si>
  <si>
    <t>Вишневская Анастасия</t>
  </si>
  <si>
    <t>Богомаз Екатерина</t>
  </si>
  <si>
    <t>Гаслова Ольга</t>
  </si>
  <si>
    <t>Кравченко Марина</t>
  </si>
  <si>
    <t>Ежелева Светлана</t>
  </si>
  <si>
    <t>Шевченко Алёна</t>
  </si>
  <si>
    <t>Слеменева Евгения</t>
  </si>
  <si>
    <t>Грошева Елена</t>
  </si>
  <si>
    <t>Гидлевский Дмитрий</t>
  </si>
  <si>
    <t>Селютин Владимир</t>
  </si>
  <si>
    <t>Герасимук Дмитрий</t>
  </si>
  <si>
    <t>Шиман Руслан</t>
  </si>
  <si>
    <t>Переходько Виктор</t>
  </si>
  <si>
    <t>Щербо Виктор</t>
  </si>
  <si>
    <t>Зеньков Александр</t>
  </si>
  <si>
    <t>Бута Павел</t>
  </si>
  <si>
    <t>Крыворот Руслан</t>
  </si>
  <si>
    <t>Журов Павел</t>
  </si>
  <si>
    <t>Вариводский Вадим</t>
  </si>
  <si>
    <t>Акулов Андрей</t>
  </si>
  <si>
    <t>Лагуновский Артем</t>
  </si>
  <si>
    <t>Клюшин Олег</t>
  </si>
  <si>
    <t>Василевич Сергей</t>
  </si>
  <si>
    <t>Алешко Юрий</t>
  </si>
  <si>
    <t>Дубровский Евгений</t>
  </si>
  <si>
    <t>Свирков Сергей</t>
  </si>
  <si>
    <t>Куницкий Дмитрий</t>
  </si>
  <si>
    <t>М</t>
  </si>
  <si>
    <t>Гуров Сергей</t>
  </si>
  <si>
    <t>Михно Борис</t>
  </si>
  <si>
    <t>Кучинская Катерина</t>
  </si>
  <si>
    <t>Михно Алла</t>
  </si>
  <si>
    <t>Шепетько Сергей</t>
  </si>
  <si>
    <t>Зятиков Евгений</t>
  </si>
  <si>
    <t>Шапелевич Максим</t>
  </si>
  <si>
    <t>Астапау Уладзiмiр</t>
  </si>
  <si>
    <t>Адаменко Виталий</t>
  </si>
  <si>
    <t>Саттаров Евгений</t>
  </si>
  <si>
    <t>Таранько Марта</t>
  </si>
  <si>
    <t>Мiхеенка Вольга</t>
  </si>
  <si>
    <t>Кукобникова Вита</t>
  </si>
  <si>
    <t>Кукса Юлия</t>
  </si>
  <si>
    <t>Доронина Анастасия</t>
  </si>
  <si>
    <t>Борисевич Анастасия</t>
  </si>
  <si>
    <t>Астапеня Андрей</t>
  </si>
  <si>
    <t>Бобровский Максим</t>
  </si>
  <si>
    <t>Кочетов Антон</t>
  </si>
  <si>
    <t>Руднiцкi Сяргей</t>
  </si>
  <si>
    <t>Селиванов Максим</t>
  </si>
  <si>
    <t>Вирский Константин</t>
  </si>
  <si>
    <t>Молочников Дмитрий</t>
  </si>
  <si>
    <t>Воробьев Дмитрий</t>
  </si>
  <si>
    <t>Пилецкий Максим</t>
  </si>
  <si>
    <t>Казакевич Ирина</t>
  </si>
  <si>
    <t>Сакович Андрей</t>
  </si>
  <si>
    <t>Сафроненко Андрей</t>
  </si>
  <si>
    <t>Жданович Максим</t>
  </si>
  <si>
    <t>Горелик Юрий</t>
  </si>
  <si>
    <t>Паркун Алексей</t>
  </si>
  <si>
    <t>Названия строк</t>
  </si>
  <si>
    <t>Общий итог</t>
  </si>
  <si>
    <t>Жук-трейл # 9 Вязынка Трейл 21</t>
  </si>
  <si>
    <t>Жук-трейл # 9 Вязынка Трейл 5</t>
  </si>
  <si>
    <t>Жук-трейл # 9 Вязынка Трейл 10</t>
  </si>
  <si>
    <t>Зима минус 100, год третий Трейл 100</t>
  </si>
  <si>
    <t>Зима минус 100, год третий Трейл 50</t>
  </si>
  <si>
    <t>Названия столбцов</t>
  </si>
  <si>
    <t>Руссинов Сергей</t>
  </si>
  <si>
    <t>Катечев Дмитрий</t>
  </si>
  <si>
    <t>Сысков Никита</t>
  </si>
  <si>
    <t>Салодкiн Сяргей</t>
  </si>
  <si>
    <t>Ходан Александр</t>
  </si>
  <si>
    <t>Дзекевiч Сяргей</t>
  </si>
  <si>
    <t>Карпович Владимир</t>
  </si>
  <si>
    <t>Алексеев Алексей</t>
  </si>
  <si>
    <t>Сахно Никита</t>
  </si>
  <si>
    <t>Ивашкевич Евгений</t>
  </si>
  <si>
    <t>Сумма баллов</t>
  </si>
  <si>
    <t>Кузьмич Дмитрий</t>
  </si>
  <si>
    <t>Яроцкий Евгений</t>
  </si>
  <si>
    <t>Скуратович Антон</t>
  </si>
  <si>
    <r>
      <rPr>
        <b/>
        <sz val="11"/>
        <color theme="1"/>
        <rFont val="Calibri"/>
        <family val="2"/>
        <charset val="204"/>
        <scheme val="minor"/>
      </rPr>
      <t>Формула личного результата за соревнования</t>
    </r>
    <r>
      <rPr>
        <sz val="11"/>
        <color theme="1"/>
        <rFont val="Calibri"/>
        <family val="2"/>
        <charset val="204"/>
        <scheme val="minor"/>
      </rPr>
      <t xml:space="preserve"> = (( Итог ОЧКИ за дистанцию)^0,7) * Личный результат</t>
    </r>
  </si>
  <si>
    <t>(Время лидера/Время участника)^3*100%</t>
  </si>
  <si>
    <t>Время</t>
  </si>
  <si>
    <t>Итог ОЧКИ за дистанцию</t>
  </si>
  <si>
    <t>Рейтинг дистанции в степени 0,7</t>
  </si>
  <si>
    <t xml:space="preserve">Личный результат соревнований NEW </t>
  </si>
  <si>
    <t>Абсолютный рейтинг кубка «Трейл Беларусь 2019»</t>
  </si>
  <si>
    <t>Дата:</t>
  </si>
  <si>
    <t>Женский рейтинг кубка «Трейл Беларусь 2019»</t>
  </si>
  <si>
    <t>Сенько Вероника</t>
  </si>
  <si>
    <t>Пилипейко Дарья</t>
  </si>
  <si>
    <t>Колб Ольга</t>
  </si>
  <si>
    <t>Моисеева Вероника</t>
  </si>
  <si>
    <t>Щербич Дарья</t>
  </si>
  <si>
    <t>Божук Светлана</t>
  </si>
  <si>
    <t>Виницкая Юлия</t>
  </si>
  <si>
    <t>Птицина Оксана</t>
  </si>
  <si>
    <t>ID</t>
  </si>
  <si>
    <t>Домбровский Евгений</t>
  </si>
  <si>
    <t>Doroszczyk Adam</t>
  </si>
  <si>
    <t>Шершень Никита</t>
  </si>
  <si>
    <t>Головченко Алексей</t>
  </si>
  <si>
    <t>Тарасевич Дмитрий</t>
  </si>
  <si>
    <t>Крученков Александр</t>
  </si>
  <si>
    <t>Галынский Юрий</t>
  </si>
  <si>
    <t>Иванов Виталий</t>
  </si>
  <si>
    <t>Макарея Григорий</t>
  </si>
  <si>
    <t>Макаревич Сергей</t>
  </si>
  <si>
    <t>Троцкий Даниил</t>
  </si>
  <si>
    <t>Ястребов Дмитрий</t>
  </si>
  <si>
    <t>Зубков Павел</t>
  </si>
  <si>
    <t>Черкас Александра</t>
  </si>
  <si>
    <t>Чуйкова Виолетта</t>
  </si>
  <si>
    <t>Бекиш Анна</t>
  </si>
  <si>
    <t>Кулик Ольга</t>
  </si>
  <si>
    <t>Родионова Карина</t>
  </si>
  <si>
    <t>Мороз Виктория</t>
  </si>
  <si>
    <t>Сазон Инесса</t>
  </si>
  <si>
    <t>Чигорская Татьяна</t>
  </si>
  <si>
    <t>Кечко Инга</t>
  </si>
  <si>
    <t>Чекель Юлия</t>
  </si>
  <si>
    <t>Мохорева Анна</t>
  </si>
  <si>
    <t>Баранова Яна</t>
  </si>
  <si>
    <t>Позднева Мария</t>
  </si>
  <si>
    <t>Веремчук Юлия</t>
  </si>
  <si>
    <t>Малаховская Татьяна</t>
  </si>
  <si>
    <t>Залеская Наталля</t>
  </si>
  <si>
    <t>Пак Юлия</t>
  </si>
  <si>
    <t>Стракович Екатерина</t>
  </si>
  <si>
    <t>Ладутько Наталья</t>
  </si>
  <si>
    <t>Кулик Татьяна</t>
  </si>
  <si>
    <t>Микеенко Ольга</t>
  </si>
  <si>
    <t>Паляшчук Марыя</t>
  </si>
  <si>
    <t>Кокубникова Вита</t>
  </si>
  <si>
    <t>Алёшкина Даша</t>
  </si>
  <si>
    <t>Чемоданов Алексей</t>
  </si>
  <si>
    <t>Хорошавин Вячеслав</t>
  </si>
  <si>
    <t>Сечко Евгений</t>
  </si>
  <si>
    <t>Верташонок Паша</t>
  </si>
  <si>
    <t>Никитин Олег</t>
  </si>
  <si>
    <t>Чернов Вадим</t>
  </si>
  <si>
    <t>Сыроваткин Максим</t>
  </si>
  <si>
    <t>Виненко Александр</t>
  </si>
  <si>
    <t>Буяк Олег</t>
  </si>
  <si>
    <t>Куликов Павел</t>
  </si>
  <si>
    <t>Толочко Павел</t>
  </si>
  <si>
    <t>Скадорва Алексей</t>
  </si>
  <si>
    <t>Лебецкий Генрих</t>
  </si>
  <si>
    <t>Лойко Сергей</t>
  </si>
  <si>
    <t>Березин Артём</t>
  </si>
  <si>
    <t>Королёв Максим</t>
  </si>
  <si>
    <t>Ярмончик Игорь</t>
  </si>
  <si>
    <t>Зайчук Кирилл</t>
  </si>
  <si>
    <t>Мурыгин Алекс</t>
  </si>
  <si>
    <t>Войнич Стас</t>
  </si>
  <si>
    <t>Коробейников Антон</t>
  </si>
  <si>
    <t>Сигида Дмитрий</t>
  </si>
  <si>
    <t>Бегун Егор</t>
  </si>
  <si>
    <t>Ошурко Антон</t>
  </si>
  <si>
    <t>Суворов Александр</t>
  </si>
  <si>
    <t>Бортошук Кирилл</t>
  </si>
  <si>
    <t>Хамицевич Андрей</t>
  </si>
  <si>
    <t>Агаев Руслан</t>
  </si>
  <si>
    <t>Александров Илья</t>
  </si>
  <si>
    <t>Лапухин Андрей</t>
  </si>
  <si>
    <t>Попков Виталий</t>
  </si>
  <si>
    <t>Иванкин Станислав</t>
  </si>
  <si>
    <t>Троцкий Игнат</t>
  </si>
  <si>
    <t>Коляда Максим</t>
  </si>
  <si>
    <t>Сопот Александр</t>
  </si>
  <si>
    <t>Соколов Артём</t>
  </si>
  <si>
    <t>Лазаренок Глеб</t>
  </si>
  <si>
    <t>Лакустов Алекс</t>
  </si>
  <si>
    <t>Дедуль Дмитрий</t>
  </si>
  <si>
    <t>Гилевич Диана</t>
  </si>
  <si>
    <t>Пухаева Светлана</t>
  </si>
  <si>
    <t>Радченко Ольга</t>
  </si>
  <si>
    <t>Веко Екатерина</t>
  </si>
  <si>
    <t>Крапивко Дмитрий</t>
  </si>
  <si>
    <t>Сердитов Вадим</t>
  </si>
  <si>
    <t>Лянга Александр</t>
  </si>
  <si>
    <t>Кулеш Павел</t>
  </si>
  <si>
    <t>Волынец Сергей</t>
  </si>
  <si>
    <t>Залескі Аляксей</t>
  </si>
  <si>
    <t>Шмарловский Олег</t>
  </si>
  <si>
    <t>Насвит Дмитрий</t>
  </si>
  <si>
    <t>McTavish John</t>
  </si>
  <si>
    <t>Никонов Максим</t>
  </si>
  <si>
    <t>Ермохин Максим</t>
  </si>
  <si>
    <t>Середа Александр</t>
  </si>
  <si>
    <t>Кологрив Артемий</t>
  </si>
  <si>
    <t>Иванюк Алексей</t>
  </si>
  <si>
    <t>Нехайчик Артур</t>
  </si>
  <si>
    <t>Герасимук Юрий</t>
  </si>
  <si>
    <t>Малько Денис</t>
  </si>
  <si>
    <t>Курганов Денис</t>
  </si>
  <si>
    <t>Заневский Игорь</t>
  </si>
  <si>
    <t>Лагутик Денис</t>
  </si>
  <si>
    <t>Хмелевский Юрий</t>
  </si>
  <si>
    <t>Радченко Алексей</t>
  </si>
  <si>
    <t>Зуев Антон</t>
  </si>
  <si>
    <t>Коляда Юрий</t>
  </si>
  <si>
    <t>Зуй Александр</t>
  </si>
  <si>
    <t>Артихович Александр</t>
  </si>
  <si>
    <t>Казюминский Валерий</t>
  </si>
  <si>
    <t>Анацка Леанид</t>
  </si>
  <si>
    <t>Нiканенка Сяргей</t>
  </si>
  <si>
    <t>Хорбач Макс</t>
  </si>
  <si>
    <t>Арабiенка Таццяна</t>
  </si>
  <si>
    <t>Жук-трейл # 10 Неман Трейл 10</t>
  </si>
  <si>
    <t>Жук-трейл # 10 Неман Трейл 21</t>
  </si>
  <si>
    <t>Жук-трейл # 10 Неман Трейл 5</t>
  </si>
  <si>
    <t xml:space="preserve">Сумма по полю Личный результат соревнований NEW </t>
  </si>
  <si>
    <t>Ультра -трейл Витовт</t>
  </si>
  <si>
    <t>Трейл 80</t>
  </si>
  <si>
    <t>Сорокина Марина</t>
  </si>
  <si>
    <t>Ганина Мария</t>
  </si>
  <si>
    <t>Клюйко Елена</t>
  </si>
  <si>
    <t>Ванькова Светлана</t>
  </si>
  <si>
    <t>Кликун Татьяна</t>
  </si>
  <si>
    <t>Подберезская Вера</t>
  </si>
  <si>
    <t>Пальвинская Валерия</t>
  </si>
  <si>
    <t>Малашонок Марьям</t>
  </si>
  <si>
    <t>Коротков Владимир</t>
  </si>
  <si>
    <t>Смолин Александр</t>
  </si>
  <si>
    <t>Рак Дмитрий</t>
  </si>
  <si>
    <t>Барановский Алексей</t>
  </si>
  <si>
    <t>Маковский Дмитрий</t>
  </si>
  <si>
    <t>Шот Дмитрий</t>
  </si>
  <si>
    <t>Мельников Роман</t>
  </si>
  <si>
    <t>Демчук Ростислав</t>
  </si>
  <si>
    <t>Ярошевич Андрей</t>
  </si>
  <si>
    <t>Пак Олег</t>
  </si>
  <si>
    <t>Сіпачоў Аляксей</t>
  </si>
  <si>
    <t>Савченко Александр</t>
  </si>
  <si>
    <t>Храмов Виталий</t>
  </si>
  <si>
    <t>Веренич Иван</t>
  </si>
  <si>
    <t>Козюминский Валерий</t>
  </si>
  <si>
    <t>Волков Алексей</t>
  </si>
  <si>
    <t>Головко Алексей</t>
  </si>
  <si>
    <t>Малалетников Павел</t>
  </si>
  <si>
    <t>Шукайлов Максим</t>
  </si>
  <si>
    <t>Павлович Игорь</t>
  </si>
  <si>
    <t>Крижановский Марк</t>
  </si>
  <si>
    <t>Наумов Вениамин</t>
  </si>
  <si>
    <t>Павленкович Вера</t>
  </si>
  <si>
    <t>Балицкая Ольга</t>
  </si>
  <si>
    <t>Гославская Анастасия</t>
  </si>
  <si>
    <t>Азевич Наталья</t>
  </si>
  <si>
    <t>Жукова Елизавета</t>
  </si>
  <si>
    <t>Тимошенко Алёна</t>
  </si>
  <si>
    <t>Силивонова Виктория</t>
  </si>
  <si>
    <t>Липкина Алёна</t>
  </si>
  <si>
    <t>Швайковская Ольга</t>
  </si>
  <si>
    <t>Асанович Наталья</t>
  </si>
  <si>
    <t>Лалович Алеся</t>
  </si>
  <si>
    <t>Ламекина Юлия</t>
  </si>
  <si>
    <t>Герасимук Анастасия</t>
  </si>
  <si>
    <t>Левченко Ольга</t>
  </si>
  <si>
    <t>Постникова Ольга</t>
  </si>
  <si>
    <t>Католиков Роман</t>
  </si>
  <si>
    <t>Брытько Роман</t>
  </si>
  <si>
    <t>Ковалевский Антон</t>
  </si>
  <si>
    <t>Хмельницкий Сергей</t>
  </si>
  <si>
    <t>Петрашкевич Александр</t>
  </si>
  <si>
    <t>Бортник Александр</t>
  </si>
  <si>
    <t>Новиков Евгений</t>
  </si>
  <si>
    <t>Бусин Евгений</t>
  </si>
  <si>
    <t>Апанович Артём</t>
  </si>
  <si>
    <t>Болотько Сергей</t>
  </si>
  <si>
    <t>Постников Михаил</t>
  </si>
  <si>
    <t>Остапук Паша</t>
  </si>
  <si>
    <t>Федорович Николай</t>
  </si>
  <si>
    <t>Глушков Александр</t>
  </si>
  <si>
    <t>Чичин Юрий</t>
  </si>
  <si>
    <t>Суховей Михаил</t>
  </si>
  <si>
    <t>Зваргулис Игорь</t>
  </si>
  <si>
    <t>Зеленский Александр</t>
  </si>
  <si>
    <t>Леонов Иван</t>
  </si>
  <si>
    <t>Гусаревич Денис</t>
  </si>
  <si>
    <t>Мактавиш Джон</t>
  </si>
  <si>
    <t>Ковалевский Дмитрий</t>
  </si>
  <si>
    <t>Чертков Павел</t>
  </si>
  <si>
    <t>Кочкин Сергей</t>
  </si>
  <si>
    <t>Васюкевич Геннадий</t>
  </si>
  <si>
    <t>Леонов Алексей</t>
  </si>
  <si>
    <t>Буйкевич Дмитрий</t>
  </si>
  <si>
    <t>Чыло Руслан</t>
  </si>
  <si>
    <t>Щербина Максим</t>
  </si>
  <si>
    <t>Мажуго Дмитрий</t>
  </si>
  <si>
    <t>Скобелеў Павал</t>
  </si>
  <si>
    <t>Жук-трейл # 11 Крево Трейл 21</t>
  </si>
  <si>
    <t>Жук-трейл # 11 Крево Трейл 5</t>
  </si>
  <si>
    <t>Ультра -трейл Витовт Трейл 42</t>
  </si>
  <si>
    <t>Ультра -трейл Витовт Трейл 80</t>
  </si>
  <si>
    <t>Долгушин Андрей</t>
  </si>
  <si>
    <t>Бурдзель Алена</t>
  </si>
  <si>
    <t>Мартыненко Юлия</t>
  </si>
  <si>
    <t>Пабядзинский Аляксандр</t>
  </si>
  <si>
    <t>Асадчий Канстанцин</t>
  </si>
  <si>
    <t>Белая Юлия</t>
  </si>
  <si>
    <t>Зятикова Наталья</t>
  </si>
  <si>
    <t>Сильченко Наталья</t>
  </si>
  <si>
    <t>Рачинский Александр</t>
  </si>
  <si>
    <t>Марафон Налибоки</t>
  </si>
  <si>
    <t>Дадонова Евгения</t>
  </si>
  <si>
    <t>Лукашевич Катерина</t>
  </si>
  <si>
    <t>Kuchynskaya Katsiaryna</t>
  </si>
  <si>
    <t>Гладкая Дарья</t>
  </si>
  <si>
    <t>Лисовская Наталья</t>
  </si>
  <si>
    <t>Yuliya Belaya</t>
  </si>
  <si>
    <t>Торубарова Татьяна</t>
  </si>
  <si>
    <t>Падерна Надежда</t>
  </si>
  <si>
    <t>Зюзина Алёна</t>
  </si>
  <si>
    <t>Грицук Татьяна</t>
  </si>
  <si>
    <t>Krylova Lioudmila</t>
  </si>
  <si>
    <t>Матасюк Артем</t>
  </si>
  <si>
    <t>Кищук Павел</t>
  </si>
  <si>
    <t>Балыко Иван</t>
  </si>
  <si>
    <t>Мисюля Дмитрий</t>
  </si>
  <si>
    <t>Станкевич Егор</t>
  </si>
  <si>
    <t>Lakustov Alex</t>
  </si>
  <si>
    <t>Дегтярев Сергей</t>
  </si>
  <si>
    <t>Рингевич Александр</t>
  </si>
  <si>
    <t>Малайчик Дмитрий</t>
  </si>
  <si>
    <t>Sergeenko Roman</t>
  </si>
  <si>
    <t>Shepetko Sergey</t>
  </si>
  <si>
    <t>Дегтерёв Василий</t>
  </si>
  <si>
    <t>Horbach Maks</t>
  </si>
  <si>
    <t>Нагорнюк Михаил</t>
  </si>
  <si>
    <t>Балыко Алексей</t>
  </si>
  <si>
    <t>Прокопович Ростислав</t>
  </si>
  <si>
    <t>Arzamasov Ilya</t>
  </si>
  <si>
    <t>Малеев Егор</t>
  </si>
  <si>
    <t>Иолтуховский Владислав</t>
  </si>
  <si>
    <t>Шестаков Геннадий</t>
  </si>
  <si>
    <t>Попов Юрий</t>
  </si>
  <si>
    <t>loubnevski oleg</t>
  </si>
  <si>
    <t>Дубровский Виктор</t>
  </si>
  <si>
    <t>Бизюк Игорь</t>
  </si>
  <si>
    <t>Кривов Юрий</t>
  </si>
  <si>
    <t>Хмурович Евгения</t>
  </si>
  <si>
    <t>Грузицкая Виктория</t>
  </si>
  <si>
    <t>Milkovkaya Anna</t>
  </si>
  <si>
    <t>Драгун Алина</t>
  </si>
  <si>
    <t>Леваненко Анастасия</t>
  </si>
  <si>
    <t>Делендик Юлия</t>
  </si>
  <si>
    <t>Виноградова Софья</t>
  </si>
  <si>
    <t>Chekel Yuliya</t>
  </si>
  <si>
    <t>Кузнецова Наталья</t>
  </si>
  <si>
    <t>Алейникова Ксения</t>
  </si>
  <si>
    <t>Варданян Кристина</t>
  </si>
  <si>
    <t>Куташ Галина</t>
  </si>
  <si>
    <t>Krukouskaya Aliona</t>
  </si>
  <si>
    <t>Подаревская Галина</t>
  </si>
  <si>
    <t>Kapuchinka Наташа</t>
  </si>
  <si>
    <t>Апанасович Екатерина</t>
  </si>
  <si>
    <t>Терешко Татьяна</t>
  </si>
  <si>
    <t>Плешкевич Екатерина</t>
  </si>
  <si>
    <t>Botvich Olga</t>
  </si>
  <si>
    <t>Делендик Надежда</t>
  </si>
  <si>
    <t>Вечорко Елена</t>
  </si>
  <si>
    <t>Marchenko Ludmila</t>
  </si>
  <si>
    <t>Морозова Екатерина</t>
  </si>
  <si>
    <t>Корожан Наталья</t>
  </si>
  <si>
    <t>Алейникова Нина</t>
  </si>
  <si>
    <t>Лысенко Светлана</t>
  </si>
  <si>
    <t>Лянгузова Светлана</t>
  </si>
  <si>
    <t>Tukaila Pavel</t>
  </si>
  <si>
    <t>Kulikov Pavel</t>
  </si>
  <si>
    <t>Gladkovskiy Vladislav</t>
  </si>
  <si>
    <t>Шуленков Роман</t>
  </si>
  <si>
    <t>Плодунов Захар</t>
  </si>
  <si>
    <t>Варивода Алексей</t>
  </si>
  <si>
    <t>Делендик Максим</t>
  </si>
  <si>
    <t>Костюкевич Александр</t>
  </si>
  <si>
    <t>Матуть Геннадий</t>
  </si>
  <si>
    <t>Белицкий Денис</t>
  </si>
  <si>
    <t>Евсюченя Александр</t>
  </si>
  <si>
    <t>Романовский Артем</t>
  </si>
  <si>
    <t>Сафонов Юрий</t>
  </si>
  <si>
    <t>Gorelik Yuri</t>
  </si>
  <si>
    <t>Лещевич Валерий</t>
  </si>
  <si>
    <t>Куратник Юрий</t>
  </si>
  <si>
    <t>Луцко Сергей</t>
  </si>
  <si>
    <t>Шестеров Андрей</t>
  </si>
  <si>
    <t>Kostsia Yury</t>
  </si>
  <si>
    <t>Parfenovich Taras</t>
  </si>
  <si>
    <t>Малашевич Руслан</t>
  </si>
  <si>
    <t>Balashov Nikita</t>
  </si>
  <si>
    <t>Ramanau Aliaksandr</t>
  </si>
  <si>
    <t>Adamenka Vitali</t>
  </si>
  <si>
    <t>Харьков Александр</t>
  </si>
  <si>
    <t>Буховецкий Андрей</t>
  </si>
  <si>
    <t>Масло Иван</t>
  </si>
  <si>
    <t>Леончик Владимир</t>
  </si>
  <si>
    <t>Тибец Сергей</t>
  </si>
  <si>
    <t>Величко Павел</t>
  </si>
  <si>
    <t>Драгун Юрий</t>
  </si>
  <si>
    <t>Хамицевич Михаил</t>
  </si>
  <si>
    <t>Дуки Алексей</t>
  </si>
  <si>
    <t>Коньшин Андрей</t>
  </si>
  <si>
    <t>Никифоров Дмитрий</t>
  </si>
  <si>
    <t>Новиков Сергей</t>
  </si>
  <si>
    <t>Подосетников Андрей</t>
  </si>
  <si>
    <t>Леденев Андрей</t>
  </si>
  <si>
    <t>Пачуев Константин</t>
  </si>
  <si>
    <t>Коледа Константин</t>
  </si>
  <si>
    <t>Егоров Игорь</t>
  </si>
  <si>
    <t>Лучинович Сергей</t>
  </si>
  <si>
    <t>Толкачев Дмитрий</t>
  </si>
  <si>
    <t>Трасковский Геннадий</t>
  </si>
  <si>
    <t>Варивода Сергей</t>
  </si>
  <si>
    <t>Грушин Олег</t>
  </si>
  <si>
    <t>Харик Анна</t>
  </si>
  <si>
    <t/>
  </si>
  <si>
    <t>Харик Иван</t>
  </si>
  <si>
    <t>Зументс Роберт</t>
  </si>
  <si>
    <t>Зументс Стефан</t>
  </si>
  <si>
    <t>Sulimchik Oxana</t>
  </si>
  <si>
    <t>Демченко Александр</t>
  </si>
  <si>
    <t>Бендер-Врублевский Алекс</t>
  </si>
  <si>
    <t>Остапук Павел</t>
  </si>
  <si>
    <t>Сорокин Денис</t>
  </si>
  <si>
    <t>Траскоўскі Дзмітрый</t>
  </si>
  <si>
    <t>Титуленко Егор</t>
  </si>
  <si>
    <t>Asadchy Kanstantsin</t>
  </si>
  <si>
    <t>Pabiadzinski Aliaksandr</t>
  </si>
  <si>
    <t>Никитюк Алексей</t>
  </si>
  <si>
    <t>Рачковский Николай</t>
  </si>
  <si>
    <t>Молчан Александр</t>
  </si>
  <si>
    <t>Исаев Антон</t>
  </si>
  <si>
    <t>Генсировский Павел</t>
  </si>
  <si>
    <t>Титов Дмитрий</t>
  </si>
  <si>
    <t>Рогойша Пётр</t>
  </si>
  <si>
    <t xml:space="preserve">Лысенко Павел </t>
  </si>
  <si>
    <t>Ковеня Андрей</t>
  </si>
  <si>
    <t>Комин Игорь</t>
  </si>
  <si>
    <t>Марафон Налибоки Трейл 21</t>
  </si>
  <si>
    <t>Марафон Налибоки Трейл 42</t>
  </si>
  <si>
    <t>Марафон Налибоки Трейл 100</t>
  </si>
  <si>
    <t>Фамилия, Имя</t>
  </si>
  <si>
    <t>Трейл 5 Дн</t>
  </si>
  <si>
    <t>Трейл 10 Дн</t>
  </si>
  <si>
    <t>Трейл 5 Н</t>
  </si>
  <si>
    <t>Трейл 10 Н</t>
  </si>
  <si>
    <t>Трейл 21 Н</t>
  </si>
  <si>
    <t>Суханова Надежда</t>
  </si>
  <si>
    <t>Молочко Анна</t>
  </si>
  <si>
    <t>Монастырская Светлана</t>
  </si>
  <si>
    <t>Alioshkina Dasha</t>
  </si>
  <si>
    <t>Шибеко Ирина</t>
  </si>
  <si>
    <t>Шибеко Кристина</t>
  </si>
  <si>
    <t>Сичкарь Татьяна</t>
  </si>
  <si>
    <t>Sergeenko Helen</t>
  </si>
  <si>
    <t>Молочко Лидия</t>
  </si>
  <si>
    <t>Михно Алеся</t>
  </si>
  <si>
    <t>Михно Анна</t>
  </si>
  <si>
    <t>Грибовский Сергей</t>
  </si>
  <si>
    <t>Дашин Михаил</t>
  </si>
  <si>
    <t>Dzekevich Siarhei</t>
  </si>
  <si>
    <t>Сичкарь Игорь</t>
  </si>
  <si>
    <t>Ласоцкий Антон</t>
  </si>
  <si>
    <t>Гураль Вячеслав</t>
  </si>
  <si>
    <t>Syskov Nikita</t>
  </si>
  <si>
    <t>Молочко Николай</t>
  </si>
  <si>
    <t>Михно Евгений</t>
  </si>
  <si>
    <t>Arabiyenka Tatsiana</t>
  </si>
  <si>
    <t>Паплевка Иван</t>
  </si>
  <si>
    <t>Raschinski Aleksandr</t>
  </si>
  <si>
    <t>Калкаманов Марс</t>
  </si>
  <si>
    <t>Зубарев Игорь</t>
  </si>
  <si>
    <t>Zuyeuski Raman</t>
  </si>
  <si>
    <t>Лупин Сергей</t>
  </si>
  <si>
    <t>Шахметова Наташа</t>
  </si>
  <si>
    <t>Левченко Анастасия</t>
  </si>
  <si>
    <t>Карпушенко Виолетта</t>
  </si>
  <si>
    <t>Протасович Ника</t>
  </si>
  <si>
    <t>Карасик Аня</t>
  </si>
  <si>
    <t>Моисеенко Ирина</t>
  </si>
  <si>
    <t>Цагельник Анна</t>
  </si>
  <si>
    <t>Кожемякина Анна</t>
  </si>
  <si>
    <t>Valeva-Palianskaya Kate</t>
  </si>
  <si>
    <t>Kruglova Aleksandra</t>
  </si>
  <si>
    <t>Novikova Анастасия</t>
  </si>
  <si>
    <t>Астровская Аня</t>
  </si>
  <si>
    <t>Герасименко Анастасия</t>
  </si>
  <si>
    <t>Матасюк Анастасия</t>
  </si>
  <si>
    <t>Шахметова Елена</t>
  </si>
  <si>
    <t>Забелла Елена</t>
  </si>
  <si>
    <t>Портянко Анна</t>
  </si>
  <si>
    <t>Синичкина Дарья</t>
  </si>
  <si>
    <t>Нефенова Оксана</t>
  </si>
  <si>
    <t>Филицкая Виктория</t>
  </si>
  <si>
    <t>Третьякова Марина</t>
  </si>
  <si>
    <t>Яцино Светлана</t>
  </si>
  <si>
    <t>Липская Яна</t>
  </si>
  <si>
    <t>Липская Мария</t>
  </si>
  <si>
    <t>Липская Наталья</t>
  </si>
  <si>
    <t>Mikheyenka Volha</t>
  </si>
  <si>
    <t>Щербицкая Юлия</t>
  </si>
  <si>
    <t>Боган Анна</t>
  </si>
  <si>
    <t>Комава Валянціна</t>
  </si>
  <si>
    <t>Гилевич Кристина</t>
  </si>
  <si>
    <t>Костеневич Ольга</t>
  </si>
  <si>
    <t>Карпович Александра</t>
  </si>
  <si>
    <t>Третьяк Екатерина</t>
  </si>
  <si>
    <t>Сенникова Светлана</t>
  </si>
  <si>
    <t>Балынская Елена</t>
  </si>
  <si>
    <t>Лойко Алеся</t>
  </si>
  <si>
    <t>Шевченко Алена</t>
  </si>
  <si>
    <t>Paliashchuk Maryia</t>
  </si>
  <si>
    <t>Необердина Мария</t>
  </si>
  <si>
    <t>Hrusheuskaya Viktoryia</t>
  </si>
  <si>
    <t>Бурак Анжелика</t>
  </si>
  <si>
    <t>Remneva Valeria</t>
  </si>
  <si>
    <t>Терехова Татьяна</t>
  </si>
  <si>
    <t>Veko Ekaterina</t>
  </si>
  <si>
    <t>Barzdyka Viktoryia</t>
  </si>
  <si>
    <t>Григорьева Светлана</t>
  </si>
  <si>
    <t>Kukobnikova Vita</t>
  </si>
  <si>
    <t>Русакова Татьяна</t>
  </si>
  <si>
    <t>Lipka Maria</t>
  </si>
  <si>
    <t>Авдеенко Дарья</t>
  </si>
  <si>
    <t>Русинов Сергей</t>
  </si>
  <si>
    <t>Загидуллин Игорь</t>
  </si>
  <si>
    <t>Барановский Александр</t>
  </si>
  <si>
    <t>Ротенко Том</t>
  </si>
  <si>
    <t>Antsuk Max</t>
  </si>
  <si>
    <t>Rudnitski Siarhei</t>
  </si>
  <si>
    <t>Rybakov Stanislav</t>
  </si>
  <si>
    <t>Дедейко Михаил</t>
  </si>
  <si>
    <t>Малявко Сергей</t>
  </si>
  <si>
    <t>Ротенко Сергей</t>
  </si>
  <si>
    <t>Козловский Артур</t>
  </si>
  <si>
    <t>Кудрявец Валерий</t>
  </si>
  <si>
    <t>Боган Вадим</t>
  </si>
  <si>
    <t>Пенько Фёдор</t>
  </si>
  <si>
    <t>Жевняк Андрей</t>
  </si>
  <si>
    <t>Molochnikov Dmitrii</t>
  </si>
  <si>
    <t>Дашкевич Павел</t>
  </si>
  <si>
    <t>Малышев Артем</t>
  </si>
  <si>
    <t>Novikov Denis</t>
  </si>
  <si>
    <t>Levitski Ruslan</t>
  </si>
  <si>
    <t>Дубовский Александр</t>
  </si>
  <si>
    <t>Шиханцов Федор</t>
  </si>
  <si>
    <t>Шабловский Павел</t>
  </si>
  <si>
    <t>Липский Александр</t>
  </si>
  <si>
    <t>Хотяшов Антон</t>
  </si>
  <si>
    <t>Пилипайть Максим</t>
  </si>
  <si>
    <t>Авсянский Федор</t>
  </si>
  <si>
    <t>Pileckiy Maxim</t>
  </si>
  <si>
    <t>Ковалевич Антон</t>
  </si>
  <si>
    <t>Бойко Евгений</t>
  </si>
  <si>
    <t>Лесик Иван</t>
  </si>
  <si>
    <t>Цагельник Андрей</t>
  </si>
  <si>
    <t>Котиков Алексей</t>
  </si>
  <si>
    <t>Дышлевич Сергей</t>
  </si>
  <si>
    <t>Ярошук Юрий</t>
  </si>
  <si>
    <t>Портянко Олег</t>
  </si>
  <si>
    <t>Артюхов Евгений</t>
  </si>
  <si>
    <t>Подобед Сергей</t>
  </si>
  <si>
    <t>Соловей Евгений</t>
  </si>
  <si>
    <t>Урбан Павел</t>
  </si>
  <si>
    <t>Voronuk Ivan</t>
  </si>
  <si>
    <t>Тимохин Роман</t>
  </si>
  <si>
    <t>Комов Андрей</t>
  </si>
  <si>
    <t>Алексеев Олег</t>
  </si>
  <si>
    <t>Бампи Евгений</t>
  </si>
  <si>
    <t>Боган Александр</t>
  </si>
  <si>
    <t>Kazakevich Iryna</t>
  </si>
  <si>
    <t>Трубкина Анастасия</t>
  </si>
  <si>
    <t>Chekel Julia</t>
  </si>
  <si>
    <t>Hodan Alexandr</t>
  </si>
  <si>
    <t>Кулик Владислав</t>
  </si>
  <si>
    <t>Yankouski Mikita</t>
  </si>
  <si>
    <t>Малюк Виталий</t>
  </si>
  <si>
    <t>Ковалёв Дмитрий</t>
  </si>
  <si>
    <t>Мигура Андрей</t>
  </si>
  <si>
    <t>Искорцев Алексей</t>
  </si>
  <si>
    <t>Гайворонский Павел</t>
  </si>
  <si>
    <t>Лушачкин Дмитрий</t>
  </si>
  <si>
    <t>Жук-трейл # 12 Купалье Трейл 10 Н</t>
  </si>
  <si>
    <t>Жук-трейл # 12 Купалье Трейл 5 Дн</t>
  </si>
  <si>
    <t>Жук-трейл # 12 Купалье Трейл 10 Дн</t>
  </si>
  <si>
    <t>Жук-трейл # 12 Купалье Трейл 21 Н</t>
  </si>
  <si>
    <t>Жук-трейл # 12 Купалье Трейл 5 Н</t>
  </si>
  <si>
    <t>Мужской рейтинг кубка «Трейл Беларусь 2019»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</si>
</sst>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0.0"/>
    <numFmt numFmtId="166" formatCode="[h]:mm:ss;@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8"/>
      <color rgb="FF7030A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8"/>
      <color theme="5" tint="-0.249977111117893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70C0"/>
      <name val="Calibri"/>
      <family val="2"/>
      <charset val="204"/>
    </font>
    <font>
      <sz val="11"/>
      <color rgb="FF00B0F0"/>
      <name val="Calibri"/>
      <family val="2"/>
      <charset val="204"/>
      <scheme val="minor"/>
    </font>
    <font>
      <sz val="11"/>
      <color rgb="FF00B0F0"/>
      <name val="Calibri"/>
      <family val="2"/>
      <charset val="204"/>
    </font>
    <font>
      <sz val="11"/>
      <color theme="5"/>
      <name val="Calibri"/>
      <family val="2"/>
      <charset val="204"/>
      <scheme val="minor"/>
    </font>
    <font>
      <sz val="11"/>
      <color theme="5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 vertical="center"/>
    </xf>
    <xf numFmtId="0" fontId="3" fillId="0" borderId="0" xfId="0" applyFont="1"/>
    <xf numFmtId="0" fontId="1" fillId="0" borderId="0" xfId="0" applyFont="1" applyAlignment="1">
      <alignment horizontal="left" vertical="center" indent="8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0" fillId="0" borderId="1" xfId="0" applyBorder="1" applyAlignment="1">
      <alignment wrapText="1"/>
    </xf>
    <xf numFmtId="164" fontId="7" fillId="0" borderId="1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1" fontId="0" fillId="0" borderId="1" xfId="0" applyNumberFormat="1" applyBorder="1"/>
    <xf numFmtId="0" fontId="0" fillId="0" borderId="3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6" borderId="1" xfId="0" applyFill="1" applyBorder="1"/>
    <xf numFmtId="165" fontId="0" fillId="0" borderId="1" xfId="0" applyNumberFormat="1" applyBorder="1" applyAlignment="1">
      <alignment vertical="center" wrapText="1"/>
    </xf>
    <xf numFmtId="2" fontId="0" fillId="0" borderId="1" xfId="0" applyNumberFormat="1" applyBorder="1"/>
    <xf numFmtId="164" fontId="7" fillId="0" borderId="1" xfId="0" applyNumberFormat="1" applyFont="1" applyFill="1" applyBorder="1" applyAlignment="1">
      <alignment horizontal="left" wrapText="1"/>
    </xf>
    <xf numFmtId="164" fontId="8" fillId="0" borderId="1" xfId="0" applyNumberFormat="1" applyFont="1" applyBorder="1"/>
    <xf numFmtId="0" fontId="8" fillId="0" borderId="0" xfId="0" applyFont="1"/>
    <xf numFmtId="0" fontId="3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1" xfId="0" applyFont="1" applyBorder="1"/>
    <xf numFmtId="0" fontId="12" fillId="0" borderId="1" xfId="0" applyFont="1" applyFill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2" fillId="0" borderId="0" xfId="0" applyFont="1"/>
    <xf numFmtId="2" fontId="12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3" fillId="5" borderId="1" xfId="0" applyFont="1" applyFill="1" applyBorder="1"/>
    <xf numFmtId="2" fontId="0" fillId="5" borderId="1" xfId="0" applyNumberFormat="1" applyFill="1" applyBorder="1" applyAlignment="1">
      <alignment horizontal="center"/>
    </xf>
    <xf numFmtId="0" fontId="0" fillId="5" borderId="0" xfId="0" applyFill="1"/>
    <xf numFmtId="0" fontId="14" fillId="0" borderId="1" xfId="0" applyFont="1" applyBorder="1" applyAlignment="1">
      <alignment wrapText="1"/>
    </xf>
    <xf numFmtId="164" fontId="14" fillId="0" borderId="1" xfId="0" applyNumberFormat="1" applyFont="1" applyBorder="1" applyAlignment="1">
      <alignment wrapText="1"/>
    </xf>
    <xf numFmtId="164" fontId="15" fillId="0" borderId="1" xfId="0" applyNumberFormat="1" applyFont="1" applyBorder="1" applyAlignment="1">
      <alignment horizontal="left" wrapText="1"/>
    </xf>
    <xf numFmtId="1" fontId="14" fillId="0" borderId="1" xfId="0" applyNumberFormat="1" applyFont="1" applyBorder="1" applyAlignment="1">
      <alignment wrapText="1"/>
    </xf>
    <xf numFmtId="165" fontId="14" fillId="0" borderId="1" xfId="0" applyNumberFormat="1" applyFont="1" applyBorder="1" applyAlignment="1">
      <alignment vertical="center" wrapText="1"/>
    </xf>
    <xf numFmtId="0" fontId="14" fillId="0" borderId="0" xfId="0" applyFont="1"/>
    <xf numFmtId="3" fontId="14" fillId="0" borderId="1" xfId="0" applyNumberFormat="1" applyFont="1" applyBorder="1" applyAlignment="1">
      <alignment wrapText="1"/>
    </xf>
    <xf numFmtId="0" fontId="0" fillId="0" borderId="0" xfId="0" pivotButton="1"/>
    <xf numFmtId="4" fontId="0" fillId="0" borderId="1" xfId="0" applyNumberFormat="1" applyBorder="1"/>
    <xf numFmtId="0" fontId="0" fillId="8" borderId="0" xfId="0" applyFont="1" applyFill="1" applyAlignment="1">
      <alignment vertical="top"/>
    </xf>
    <xf numFmtId="0" fontId="0" fillId="8" borderId="0" xfId="0" applyFill="1"/>
    <xf numFmtId="2" fontId="0" fillId="0" borderId="0" xfId="0" applyNumberForma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Border="1"/>
    <xf numFmtId="0" fontId="0" fillId="0" borderId="0" xfId="0" applyBorder="1" applyAlignment="1">
      <alignment horizontal="right"/>
    </xf>
    <xf numFmtId="0" fontId="0" fillId="5" borderId="0" xfId="0" applyFill="1" applyBorder="1"/>
    <xf numFmtId="21" fontId="0" fillId="0" borderId="1" xfId="0" applyNumberForma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1" fontId="12" fillId="0" borderId="1" xfId="0" applyNumberFormat="1" applyFont="1" applyBorder="1" applyAlignment="1">
      <alignment horizontal="center"/>
    </xf>
    <xf numFmtId="47" fontId="12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wrapText="1"/>
    </xf>
    <xf numFmtId="2" fontId="17" fillId="5" borderId="1" xfId="0" applyNumberFormat="1" applyFont="1" applyFill="1" applyBorder="1" applyAlignment="1">
      <alignment wrapText="1"/>
    </xf>
    <xf numFmtId="16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right" vertical="center"/>
    </xf>
    <xf numFmtId="14" fontId="0" fillId="0" borderId="0" xfId="0" applyNumberFormat="1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wrapText="1"/>
    </xf>
    <xf numFmtId="164" fontId="19" fillId="0" borderId="1" xfId="0" applyNumberFormat="1" applyFont="1" applyBorder="1" applyAlignment="1">
      <alignment wrapText="1"/>
    </xf>
    <xf numFmtId="164" fontId="20" fillId="0" borderId="1" xfId="0" applyNumberFormat="1" applyFont="1" applyBorder="1" applyAlignment="1">
      <alignment horizontal="left" wrapText="1"/>
    </xf>
    <xf numFmtId="1" fontId="19" fillId="0" borderId="1" xfId="0" applyNumberFormat="1" applyFont="1" applyBorder="1" applyAlignment="1">
      <alignment wrapText="1"/>
    </xf>
    <xf numFmtId="165" fontId="19" fillId="0" borderId="1" xfId="0" applyNumberFormat="1" applyFont="1" applyBorder="1" applyAlignment="1">
      <alignment vertical="center" wrapText="1"/>
    </xf>
    <xf numFmtId="2" fontId="21" fillId="0" borderId="1" xfId="0" applyNumberFormat="1" applyFont="1" applyFill="1" applyBorder="1" applyAlignment="1">
      <alignment wrapText="1"/>
    </xf>
    <xf numFmtId="0" fontId="19" fillId="0" borderId="0" xfId="0" applyFont="1"/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21" fontId="22" fillId="0" borderId="1" xfId="0" applyNumberFormat="1" applyFont="1" applyFill="1" applyBorder="1" applyAlignment="1">
      <alignment horizontal="center"/>
    </xf>
    <xf numFmtId="0" fontId="22" fillId="0" borderId="1" xfId="0" applyFont="1" applyFill="1" applyBorder="1"/>
    <xf numFmtId="47" fontId="22" fillId="0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47" fontId="23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/>
    </xf>
    <xf numFmtId="0" fontId="24" fillId="0" borderId="0" xfId="0" applyFont="1"/>
    <xf numFmtId="165" fontId="24" fillId="0" borderId="1" xfId="0" applyNumberFormat="1" applyFont="1" applyBorder="1" applyAlignment="1">
      <alignment horizontal="center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47" fontId="25" fillId="0" borderId="1" xfId="0" applyNumberFormat="1" applyFont="1" applyFill="1" applyBorder="1" applyAlignment="1">
      <alignment horizontal="center"/>
    </xf>
    <xf numFmtId="10" fontId="24" fillId="0" borderId="1" xfId="0" applyNumberFormat="1" applyFont="1" applyBorder="1" applyAlignment="1">
      <alignment horizontal="center"/>
    </xf>
    <xf numFmtId="47" fontId="24" fillId="0" borderId="1" xfId="0" applyNumberFormat="1" applyFont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9" borderId="1" xfId="0" applyFill="1" applyBorder="1" applyAlignment="1">
      <alignment wrapText="1"/>
    </xf>
    <xf numFmtId="164" fontId="0" fillId="9" borderId="1" xfId="0" applyNumberFormat="1" applyFill="1" applyBorder="1"/>
    <xf numFmtId="0" fontId="0" fillId="9" borderId="1" xfId="0" applyFill="1" applyBorder="1"/>
    <xf numFmtId="164" fontId="7" fillId="9" borderId="1" xfId="0" applyNumberFormat="1" applyFont="1" applyFill="1" applyBorder="1" applyAlignment="1">
      <alignment horizontal="left" wrapText="1"/>
    </xf>
    <xf numFmtId="165" fontId="0" fillId="9" borderId="1" xfId="0" applyNumberFormat="1" applyFill="1" applyBorder="1" applyAlignment="1">
      <alignment vertical="center" wrapText="1"/>
    </xf>
    <xf numFmtId="2" fontId="9" fillId="9" borderId="1" xfId="0" applyNumberFormat="1" applyFont="1" applyFill="1" applyBorder="1" applyAlignment="1">
      <alignment wrapText="1"/>
    </xf>
    <xf numFmtId="2" fontId="17" fillId="9" borderId="1" xfId="0" applyNumberFormat="1" applyFont="1" applyFill="1" applyBorder="1" applyAlignment="1">
      <alignment wrapText="1"/>
    </xf>
    <xf numFmtId="1" fontId="0" fillId="9" borderId="1" xfId="0" applyNumberFormat="1" applyFill="1" applyBorder="1"/>
    <xf numFmtId="0" fontId="0" fillId="9" borderId="0" xfId="0" applyFill="1"/>
    <xf numFmtId="0" fontId="22" fillId="0" borderId="1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2" fillId="5" borderId="1" xfId="0" applyFont="1" applyFill="1" applyBorder="1" applyAlignment="1">
      <alignment horizontal="center"/>
    </xf>
    <xf numFmtId="0" fontId="26" fillId="0" borderId="1" xfId="0" applyFont="1" applyBorder="1"/>
    <xf numFmtId="0" fontId="26" fillId="0" borderId="1" xfId="0" applyFont="1" applyFill="1" applyBorder="1"/>
    <xf numFmtId="2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7" fillId="0" borderId="1" xfId="0" applyFont="1" applyFill="1" applyBorder="1"/>
    <xf numFmtId="0" fontId="27" fillId="0" borderId="1" xfId="0" applyFont="1" applyFill="1" applyBorder="1" applyAlignment="1">
      <alignment horizontal="center"/>
    </xf>
    <xf numFmtId="21" fontId="27" fillId="0" borderId="1" xfId="0" applyNumberFormat="1" applyFont="1" applyFill="1" applyBorder="1" applyAlignment="1">
      <alignment horizontal="center"/>
    </xf>
    <xf numFmtId="10" fontId="26" fillId="0" borderId="1" xfId="0" applyNumberFormat="1" applyFont="1" applyBorder="1" applyAlignment="1">
      <alignment horizontal="center"/>
    </xf>
    <xf numFmtId="165" fontId="26" fillId="0" borderId="1" xfId="0" applyNumberFormat="1" applyFont="1" applyBorder="1" applyAlignment="1">
      <alignment horizontal="center"/>
    </xf>
    <xf numFmtId="0" fontId="26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20"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wrapText="1" readingOrder="0"/>
    </dxf>
  </dxfs>
  <tableStyles count="0" defaultTableStyle="TableStyleMedium2" defaultPivotStyle="PivotStyleLight16"/>
  <colors>
    <mruColors>
      <color rgb="FF61C2C9"/>
      <color rgb="FFFF6600"/>
      <color rgb="FFFFCCCC"/>
      <color rgb="FFF191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Дунаева Мария Витальевна" refreshedDate="43692.453224999997" createdVersion="6" refreshedVersion="6" minRefreshableVersion="3" recordCount="1057">
  <cacheSource type="worksheet">
    <worksheetSource ref="A1:M1058" sheet="личн рез-ты по гонкам_NEW"/>
  </cacheSource>
  <cacheFields count="13">
    <cacheField name="Гонка" numFmtId="0">
      <sharedItems/>
    </cacheField>
    <cacheField name="Дистанция" numFmtId="0">
      <sharedItems/>
    </cacheField>
    <cacheField name="где (служубн 1)" numFmtId="0">
      <sharedItems count="20">
        <s v="Зима минус 100, год третий Трейл 50"/>
        <s v="Зима минус 100, год третий Трейл 100"/>
        <s v="Жук-трейл # 9 Вязынка Трейл 5"/>
        <s v="Жук-трейл # 9 Вязынка Трейл 10"/>
        <s v="Жук-трейл # 9 Вязынка Трейл 21"/>
        <s v="Жук-трейл # 10 Неман Трейл 5"/>
        <s v="Жук-трейл # 10 Неман Трейл 10"/>
        <s v="Жук-трейл # 10 Неман Трейл 21"/>
        <s v="Жук-трейл # 11 Крево Трейл 21"/>
        <s v="Жук-трейл # 11 Крево Трейл 5"/>
        <s v="Ультра -трейл Витовт Трейл 80"/>
        <s v="Ультра -трейл Витовт Трейл 42"/>
        <s v="Марафон Налибоки Трейл 21"/>
        <s v="Марафон Налибоки Трейл 42"/>
        <s v="Марафон Налибоки Трейл 100"/>
        <s v="Жук-трейл # 12 Купалье Трейл 5 Дн"/>
        <s v="Жук-трейл # 12 Купалье Трейл 10 Дн"/>
        <s v="Жук-трейл # 12 Купалье Трейл 5 Н"/>
        <s v="Жук-трейл # 12 Купалье Трейл 10 Н"/>
        <s v="Жук-трейл # 12 Купалье Трейл 21 Н"/>
      </sharedItems>
    </cacheField>
    <cacheField name="Рейтинг трассы" numFmtId="0">
      <sharedItems containsSemiMixedTypes="0" containsString="0" containsNumber="1" minValue="3.331531617600195" maxValue="28.644677032917802"/>
    </cacheField>
    <cacheField name="Пол" numFmtId="0">
      <sharedItems/>
    </cacheField>
    <cacheField name="Кол-во участников по полу" numFmtId="0">
      <sharedItems containsSemiMixedTypes="0" containsString="0" containsNumber="1" containsInteger="1" minValue="3" maxValue="74"/>
    </cacheField>
    <cacheField name="Фамилия Имя" numFmtId="0">
      <sharedItems count="730">
        <s v="Новик Анастасия"/>
        <s v="Кучинская Катерина"/>
        <s v="Куцун Надежда"/>
        <s v="Зарецкая Оксана"/>
        <s v="Жила Анастасия"/>
        <s v="Кордунская Екатерина"/>
        <s v="Чернель Татьяна"/>
        <s v="Михно Алла"/>
        <s v="Кореневская Юлия"/>
        <s v="Ишина Ольга"/>
        <s v="Мальков Валентин"/>
        <s v="Дальниченко Юрий"/>
        <s v="Скуратович Антон"/>
        <s v="Попадюк Игорь"/>
        <s v="Храмов Антон"/>
        <s v="Лесковец Александр"/>
        <s v="Дуван Дмитрий"/>
        <s v="Ремизевич Роман"/>
        <s v="Выборный Александр"/>
        <s v="Шепетько Сергей"/>
        <s v="Юлов Герман"/>
        <s v="Гуцалаў Яўген"/>
        <s v="Окромешко Антон"/>
        <s v="Лисовский Виктор"/>
        <s v="Тылиндус Александр"/>
        <s v="Палий Андрей"/>
        <s v="Коровец Богдан"/>
        <s v="Левкович Василий"/>
        <s v="Зятиков Евгений"/>
        <s v="Быков Владимир"/>
        <s v="Занько Юрий"/>
        <s v="Шапелевич Максим"/>
        <s v="Леверовский Александр"/>
        <s v="Тарабеш Александр"/>
        <s v="Марчук Никита"/>
        <s v="Гуров Сергей"/>
        <s v="Харитонов Иван"/>
        <s v="Тюев Даниил"/>
        <s v="Валдайцев Денис"/>
        <s v="Михно Борис"/>
        <s v="Ишин Евгений"/>
        <s v="Суховерхая Татьяна"/>
        <s v="Голубева Елена"/>
        <s v="Василевич Валентина"/>
        <s v="Синица Кирилл"/>
        <s v="Молочко Александр"/>
        <s v="Студенков Александр"/>
        <s v="Сидоревич Александр"/>
        <s v="Лавник Игорь"/>
        <s v="Маркевич Денис"/>
        <s v="Иванютин Владислав"/>
        <s v="Гурин Андрей"/>
        <s v="Деревяго Алексей"/>
        <s v="Астапау Уладзiмiр"/>
        <s v="Кулик Виталий"/>
        <s v="Муравицкий Александр"/>
        <s v="Драгун Борис"/>
        <s v="Анацка Лявон"/>
        <s v="Олин Денис"/>
        <s v="Лапко Анастасия"/>
        <s v="Фомина Ирина"/>
        <s v="Тимошенко Алена"/>
        <s v="Болотько Оля"/>
        <s v="Полякова Анна"/>
        <s v="Вишневская Анастасия"/>
        <s v="Богомаз Екатерина"/>
        <s v="Гаслова Ольга"/>
        <s v="Кравченко Марина"/>
        <s v="Ежелева Светлана"/>
        <s v="Шевченко Алёна"/>
        <s v="Слеменева Евгения"/>
        <s v="Грошева Елена"/>
        <s v="Гидлевский Дмитрий"/>
        <s v="Селютин Владимир"/>
        <s v="Герасимук Дмитрий"/>
        <s v="Шиман Руслан"/>
        <s v="Переходько Виктор"/>
        <s v="Щербо Виктор"/>
        <s v="Зеньков Александр"/>
        <s v="Бута Павел"/>
        <s v="Крыворот Руслан"/>
        <s v="Журов Павел"/>
        <s v="Вариводский Вадим"/>
        <s v="Акулов Андрей"/>
        <s v="Лагуновский Артем"/>
        <s v="Клюшин Олег"/>
        <s v="Адаменко Виталий"/>
        <s v="Саттаров Евгений"/>
        <s v="Василевич Сергей"/>
        <s v="Алешко Юрий"/>
        <s v="Дубровский Евгений"/>
        <s v="Свирков Сергей"/>
        <s v="Куницкий Дмитрий"/>
        <s v="Ивашкевич Евгений"/>
        <s v="Пехтерева Татьяна"/>
        <s v="Важник Вероника"/>
        <s v="Журавлёва Оксана"/>
        <s v="Левонюк Анна"/>
        <s v="Каратких Елена"/>
        <s v="Едомская Вольга"/>
        <s v="Бабровская Наташа"/>
        <s v="Денисик Светлана"/>
        <s v="Острохижа Александра"/>
        <s v="Кшановская Ирина"/>
        <s v="Гриневич Татьяна"/>
        <s v="Завалова Анастасия"/>
        <s v="Шаповалова Ирина"/>
        <s v="Гриб Екатерина"/>
        <s v="Оболкина Татьяна"/>
        <s v="Косціна Вікторыя"/>
        <s v="Таранько Марта"/>
        <s v="Паранок Полина"/>
        <s v="Мiхеенка Вольга"/>
        <s v="Степанищева Татьяна"/>
        <s v="Кукобникова Вита"/>
        <s v="Сыченко Евгения"/>
        <s v="Алёшкина Даша"/>
        <s v="Туровец Ольга"/>
        <s v="Кукса Юлия"/>
        <s v="Самусик Елена"/>
        <s v="Левчук Ирина"/>
        <s v="Доронина Анастасия"/>
        <s v="Борисевич Анастасия"/>
        <s v="Григорьев Никита"/>
        <s v="Шалайко Дмитрий"/>
        <s v="Кимстач Валерий"/>
        <s v="Бузо Александр"/>
        <s v="Руссинов Сергей"/>
        <s v="Чабор Максим"/>
        <s v="Новиков Денис"/>
        <s v="Астапеня Андрей"/>
        <s v="Симогостицкий Александр"/>
        <s v="Гумбар Илья"/>
        <s v="Яроцкий Евгений"/>
        <s v="Почиковский Павел"/>
        <s v="Богомаз Владимир"/>
        <s v="Осипук Дмитрий"/>
        <s v="Каволюнас Андрюс"/>
        <s v="Зеленко Дмитрий"/>
        <s v="Бобровский Максим"/>
        <s v="Ключеня Виталий"/>
        <s v="Судник Олег"/>
        <s v="Крапинский Андрей"/>
        <s v="Кочетов Антон"/>
        <s v="Челышев Сергей"/>
        <s v="Верещако Павел"/>
        <s v="Костров Александр"/>
        <s v="Глатанков Пётр"/>
        <s v="Казарин Дмитрий"/>
        <s v="Курата Кеннет"/>
        <s v="Кулаев Алексей"/>
        <s v="Кохан Виталий"/>
        <s v="Руднiцкi Сяргей"/>
        <s v="Селиванов Максим"/>
        <s v="Шатерник Евгений"/>
        <s v="Николаев Илья"/>
        <s v="Цыганчук Юрий"/>
        <s v="Щур Илья"/>
        <s v="Васильченко Вадим"/>
        <s v="Шидло Константин"/>
        <s v="Калинка Руслан"/>
        <s v="Капытов Александр"/>
        <s v="Гордеев Иван"/>
        <s v="Ларионов Андрей"/>
        <s v="Вирский Константин"/>
        <s v="Летников Александр"/>
        <s v="Мышковец Василий"/>
        <s v="Андрюшенко Андрей"/>
        <s v="Барисов Борис"/>
        <s v="Катечев Дмитрий"/>
        <s v="Кирей Виктор"/>
        <s v="Галец Константин"/>
        <s v="Суматохин Виталий"/>
        <s v="Молочников Дмитрий"/>
        <s v="Чудаков Владислав"/>
        <s v="Жукович Артем"/>
        <s v="Воробьев Дмитрий"/>
        <s v="Бушковский Максим"/>
        <s v="Кузьменко Иван"/>
        <s v="Гильманов Евгений"/>
        <s v="Британов Евгений"/>
        <s v="Пилецкий Максим"/>
        <s v="Прибыш Павел"/>
        <s v="Шульпенков Александр"/>
        <s v="Шанцев Константин"/>
        <s v="Адамов Юрий"/>
        <s v="Шаметько Роман"/>
        <s v="Сысков Никита"/>
        <s v="Манкевич Алексей"/>
        <s v="Кузьмич Дмитрий"/>
        <s v="Цвирбут Юлия"/>
        <s v="Шкурко Людмила"/>
        <s v="Казакевич Ирина"/>
        <s v="Стойчикова Ксения"/>
        <s v="Никеенко Вита"/>
        <s v="Верамейчик Елена"/>
        <s v="Невмержицкая Анна"/>
        <s v="Струщенко Светлана"/>
        <s v="Грей Юлия"/>
        <s v="Липницкая Виктория"/>
        <s v="Салодкiн Сяргей"/>
        <s v="Журавлёв Андрей"/>
        <s v="Ходан Александр"/>
        <s v="Вайдо Андрей"/>
        <s v="Калацей Роман"/>
        <s v="Некрасов Василий"/>
        <s v="Чернышев Дмитрий"/>
        <s v="Ласюк Юрий"/>
        <s v="Сакович Андрей"/>
        <s v="Мосийчук Максим"/>
        <s v="Крыленко Аннатолий"/>
        <s v="Крыленко Дмитрий"/>
        <s v="Таран Виталий"/>
        <s v="Бокша Сергей"/>
        <s v="Сафроненко Андрей"/>
        <s v="Жданович Максим"/>
        <s v="Новик Олег"/>
        <s v="Крисенков Алексей"/>
        <s v="Дзекевiч Сяргей"/>
        <s v="Юкевич Александр"/>
        <s v="Дмитрий Кузьмин"/>
        <s v="Мелешко Кирилл"/>
        <s v="Юкевич Андрей"/>
        <s v="Левчук Александр"/>
        <s v="Сербаев Виталий"/>
        <s v="Карпович Владимир"/>
        <s v="Миронов Юрий"/>
        <s v="Иванов Денис"/>
        <s v="Кузьменок Денис"/>
        <s v="Алексеев Алексей"/>
        <s v="Горелик Юрий"/>
        <s v="Мешечко Владимир"/>
        <s v="Павленко Юрий"/>
        <s v="Паркун Алексей"/>
        <s v="Якубовский Игорь"/>
        <s v="Черноокий Олег"/>
        <s v="Зеленко Алексей"/>
        <s v="Шарлов Александр"/>
        <s v="Tan Burak"/>
        <s v="Бурый Евгений"/>
        <s v="Черник Дмитрий"/>
        <s v="Филипович Вадим"/>
        <s v="Сеннікаў Ілья"/>
        <s v="Донбекбаев Серик"/>
        <s v="Кожан Михаил"/>
        <s v="Шклярик Олег"/>
        <s v="Сахно Никита"/>
        <s v="Асаевич Роман"/>
        <s v="Романов Анатолий"/>
        <s v="Гаврилов Евгений"/>
        <s v="Мороз Чеслав"/>
        <s v="Бабицкий Данила"/>
        <s v="Даваидчик Андрей"/>
        <s v="Сенько Вероника"/>
        <s v="Пилипейко Дарья"/>
        <s v="Колб Ольга"/>
        <s v="Моисеева Вероника"/>
        <s v="Щербич Дарья"/>
        <s v="Божук Светлана"/>
        <s v="Виницкая Юлия"/>
        <s v="Птицина Оксана"/>
        <s v="Домбровский Евгений"/>
        <s v="Doroszczyk Adam"/>
        <s v="Зубков Павел"/>
        <s v="Шершень Никита"/>
        <s v="Головченко Алексей"/>
        <s v="Тарасевич Дмитрий"/>
        <s v="Крученков Александр"/>
        <s v="Галынский Юрий"/>
        <s v="Иванов Виталий"/>
        <s v="Макарея Григорий"/>
        <s v="Макаревич Сергей"/>
        <s v="Троцкий Даниил"/>
        <s v="Ястребов Дмитрий"/>
        <s v="Черкас Александра"/>
        <s v="Чуйкова Виолетта"/>
        <s v="Бекиш Анна"/>
        <s v="Кулик Ольга"/>
        <s v="Арабiенка Таццяна"/>
        <s v="Родионова Карина"/>
        <s v="Мороз Виктория"/>
        <s v="Сазон Инесса"/>
        <s v="Чигорская Татьяна"/>
        <s v="Кечко Инга"/>
        <s v="Чекель Юлия"/>
        <s v="Паляшчук Марыя"/>
        <s v="Кулик Татьяна"/>
        <s v="Микеенко Ольга"/>
        <s v="Мохорева Анна"/>
        <s v="Баранова Яна"/>
        <s v="Позднева Мария"/>
        <s v="Веремчук Юлия"/>
        <s v="Малаховская Татьяна"/>
        <s v="Кокубникова Вита"/>
        <s v="Залеская Наталля"/>
        <s v="Пак Юлия"/>
        <s v="Стракович Екатерина"/>
        <s v="Ладутько Наталья"/>
        <s v="Чемоданов Алексей"/>
        <s v="Хорошавин Вячеслав"/>
        <s v="Сечко Евгений"/>
        <s v="Верташонок Паша"/>
        <s v="Никитин Олег"/>
        <s v="Чернов Вадим"/>
        <s v="Сыроваткин Максим"/>
        <s v="Виненко Александр"/>
        <s v="Буяк Олег"/>
        <s v="Куликов Павел"/>
        <s v="Толочко Павел"/>
        <s v="Скадорва Алексей"/>
        <s v="Лебецкий Генрих"/>
        <s v="Лойко Сергей"/>
        <s v="Березин Артём"/>
        <s v="Королёв Максим"/>
        <s v="Володько Андрей"/>
        <s v="Ярмончик Игорь"/>
        <s v="Зайчук Кирилл"/>
        <s v="Мурыгин Алекс"/>
        <s v="Дедуль Дмитрий"/>
        <s v="Войнич Стас"/>
        <s v="Коробейников Антон"/>
        <s v="Сигида Дмитрий"/>
        <s v="Бегун Егор"/>
        <s v="Ошурко Антон"/>
        <s v="Суворов Александр"/>
        <s v="Бортошук Кирилл"/>
        <s v="Хамицевич Андрей"/>
        <s v="Лакустов Алекс"/>
        <s v="Агаев Руслан"/>
        <s v="Александров Илья"/>
        <s v="Лапухин Андрей"/>
        <s v="Попков Виталий"/>
        <s v="Иванкин Станислав"/>
        <s v="Троцкий Игнат"/>
        <s v="Коляда Максим"/>
        <s v="Бубликов Александр"/>
        <s v="Сопот Александр"/>
        <s v="Соколов Артём"/>
        <s v="Лазаренок Глеб"/>
        <s v="Гилевич Диана"/>
        <s v="Пухаева Светлана"/>
        <s v="Радченко Ольга"/>
        <s v="Веко Екатерина"/>
        <s v="Крапивко Дмитрий"/>
        <s v="Сердитов Вадим"/>
        <s v="Лянга Александр"/>
        <s v="Кулеш Павел"/>
        <s v="Волынец Сергей"/>
        <s v="Залескі Аляксей"/>
        <s v="Шмарловский Олег"/>
        <s v="Насвит Дмитрий"/>
        <s v="Чиж Сергей"/>
        <s v="McTavish John"/>
        <s v="Никонов Максим"/>
        <s v="Ермохин Максим"/>
        <s v="Середа Александр"/>
        <s v="Хорбач Макс"/>
        <s v="Кологрив Артемий"/>
        <s v="Иванюк Алексей"/>
        <s v="Нехайчик Артур"/>
        <s v="Герасимук Юрий"/>
        <s v="Малько Денис"/>
        <s v="Нiканенка Сяргей"/>
        <s v="Маркелов Алексей"/>
        <s v="Курганов Денис"/>
        <s v="Заневский Игорь"/>
        <s v="Лагутик Денис"/>
        <s v="Хмелевский Юрий"/>
        <s v="Радченко Алексей"/>
        <s v="Зуев Антон"/>
        <s v="Коляда Юрий"/>
        <s v="Зуй Александр"/>
        <s v="Артихович Александр"/>
        <s v="Анацка Леанид"/>
        <s v="Казюминский Валерий"/>
        <s v="Сорокина Марина"/>
        <s v="Ганина Мария"/>
        <s v="Клюйко Елена"/>
        <s v="Ванькова Светлана"/>
        <s v="Кликун Татьяна"/>
        <s v="Подберезская Вера"/>
        <s v="Пальвинская Валерия"/>
        <s v="Сильченко Наталья"/>
        <s v="Малашонок Марьям"/>
        <s v="Коротков Владимир"/>
        <s v="Смолин Александр"/>
        <s v="Рачинский Александр"/>
        <s v="Рак Дмитрий"/>
        <s v="Барановский Алексей"/>
        <s v="Маковский Дмитрий"/>
        <s v="Шот Дмитрий"/>
        <s v="Мельников Роман"/>
        <s v="Демчук Ростислав"/>
        <s v="Ярошевич Андрей"/>
        <s v="Пак Олег"/>
        <s v="Сіпачоў Аляксей"/>
        <s v="Савченко Александр"/>
        <s v="Храмов Виталий"/>
        <s v="Веренич Иван"/>
        <s v="Козюминский Валерий"/>
        <s v="Волков Алексей"/>
        <s v="Головко Алексей"/>
        <s v="Малалетников Павел"/>
        <s v="Долгушин Андрей"/>
        <s v="Шукайлов Максим"/>
        <s v="Павлович Игорь"/>
        <s v="Крижановский Марк"/>
        <s v="Наумов Вениамин"/>
        <s v="Павленкович Вера"/>
        <s v="Балицкая Ольга"/>
        <s v="Гославская Анастасия"/>
        <s v="Азевич Наталья"/>
        <s v="Жукова Елизавета"/>
        <s v="Тимошенко Алёна"/>
        <s v="Силивонова Виктория"/>
        <s v="Бурдзель Алена"/>
        <s v="Липкина Алёна"/>
        <s v="Швайковская Ольга"/>
        <s v="Мартыненко Юлия"/>
        <s v="Асанович Наталья"/>
        <s v="Лалович Алеся"/>
        <s v="Ламекина Юлия"/>
        <s v="Герасимук Анастасия"/>
        <s v="Левченко Ольга"/>
        <s v="Постникова Ольга"/>
        <s v="Католиков Роман"/>
        <s v="Брытько Роман"/>
        <s v="Ковалевский Антон"/>
        <s v="Хмельницкий Сергей"/>
        <s v="Петрашкевич Александр"/>
        <s v="Бортник Александр"/>
        <s v="Новиков Евгений"/>
        <s v="Бусин Евгений"/>
        <s v="Апанович Артём"/>
        <s v="Болотько Сергей"/>
        <s v="Постников Михаил"/>
        <s v="Sulimchik Oxana"/>
        <s v="Остапук Паша"/>
        <s v="Пабядзинский Аляксандр"/>
        <s v="Асадчий Канстанцин"/>
        <s v="Федорович Николай"/>
        <s v="Глушков Александр"/>
        <s v="Чичин Юрий"/>
        <s v="Суховей Михаил"/>
        <s v="Зваргулис Игорь"/>
        <s v="Зеленский Александр"/>
        <s v="Белая Юлия"/>
        <s v="Зятикова Наталья"/>
        <s v="Леонов Иван"/>
        <s v="Гусаревич Денис"/>
        <s v="Мактавиш Джон"/>
        <s v="Ковалевский Дмитрий"/>
        <s v="Чертков Павел"/>
        <s v="Кочкин Сергей"/>
        <s v="Васюкевич Геннадий"/>
        <s v="Леонов Алексей"/>
        <s v="Буйкевич Дмитрий"/>
        <s v="Чыло Руслан"/>
        <s v="Щербина Максим"/>
        <s v="Мажуго Дмитрий"/>
        <s v="Скобелеў Павал"/>
        <s v="Milkovkaya Anna"/>
        <s v="Варданян Кристина"/>
        <s v="Драгун Алина"/>
        <s v="Botvich Olga"/>
        <s v="Делендик Надежда"/>
        <s v="Вечорко Елена"/>
        <s v="Chekel Yuliya"/>
        <s v="Делендик Юлия"/>
        <s v="Подаревская Галина"/>
        <s v="Куташ Галина"/>
        <s v="Грузицкая Виктория"/>
        <s v="Корожан Наталья"/>
        <s v="Леваненко Анастасия"/>
        <s v="Marchenko Ludmila"/>
        <s v="Виноградова Софья"/>
        <s v="Лысенко Светлана"/>
        <s v="Кузнецова Наталья"/>
        <s v="Лянгузова Светлана"/>
        <s v="Морозова Екатерина"/>
        <s v="Апанасович Екатерина"/>
        <s v="Алейникова Нина"/>
        <s v="Алейникова Ксения"/>
        <s v="Плешкевич Екатерина"/>
        <s v="Хмурович Евгения"/>
        <s v="Kapuchinka Наташа"/>
        <s v="Терешко Татьяна"/>
        <s v="Krukouskaya Aliona"/>
        <s v="Харик Анна"/>
        <s v="Плодунов Захар"/>
        <s v="Лещевич Валерий"/>
        <s v="Евсюченя Александр"/>
        <s v="Куратник Юрий"/>
        <s v="Толкачев Дмитрий"/>
        <s v="Масло Иван"/>
        <s v="Подосетников Андрей"/>
        <s v="Новиков Сергей"/>
        <s v="Gladkovskiy Vladislav"/>
        <s v="Леончик Владимир"/>
        <s v="Егоров Игорь"/>
        <s v="Леденев Андрей"/>
        <s v="Драгун Юрий"/>
        <s v="Шестеров Андрей"/>
        <s v="Коледа Константин"/>
        <s v="Kulikov Pavel"/>
        <s v="Balashov Nikita"/>
        <s v="Величко Павел"/>
        <s v="Варивода Сергей"/>
        <s v="Ramanau Aliaksandr"/>
        <s v="Варивода Алексей"/>
        <s v="Хамицевич Михаил"/>
        <s v="Романовский Артем"/>
        <s v="Буховецкий Андрей"/>
        <s v="Kostsia Yury"/>
        <s v="Костюкевич Александр"/>
        <s v="Сафонов Юрий"/>
        <s v="Tukaila Pavel"/>
        <s v="Parfenovich Taras"/>
        <s v="Харьков Александр"/>
        <s v="Дуки Алексей"/>
        <s v="Луцко Сергей"/>
        <s v="Делендик Максим"/>
        <s v="Лучинович Сергей"/>
        <s v="Малашевич Руслан"/>
        <s v="Шуленков Роман"/>
        <s v="Белицкий Денис"/>
        <s v="Тибец Сергей"/>
        <s v="Грушин Олег"/>
        <s v="Adamenka Vitali"/>
        <s v="Пачуев Константин"/>
        <s v="Матуть Геннадий"/>
        <s v="Никифоров Дмитрий"/>
        <s v="Коньшин Андрей"/>
        <s v="Зументс Роберт"/>
        <s v="Зументс Стефан"/>
        <s v="Трасковский Геннадий"/>
        <s v="Харик Иван"/>
        <s v="Торубарова Татьяна"/>
        <s v="Зюзина Алёна"/>
        <s v="Дадонова Евгения"/>
        <s v="Лисовская Наталья"/>
        <s v="Лукашевич Катерина"/>
        <s v="Падерна Надежда"/>
        <s v="Грицук Татьяна"/>
        <s v="Гладкая Дарья"/>
        <s v="Krylova Lioudmila"/>
        <s v="Arzamasov Ilya"/>
        <s v="Попов Юрий"/>
        <s v="Дегтерёв Василий"/>
        <s v="Horbach Maks"/>
        <s v="Нагорнюк Михаил"/>
        <s v="Иолтуховский Владислав"/>
        <s v="Матасюк Артем"/>
        <s v="Мисюля Дмитрий"/>
        <s v="Шестаков Геннадий"/>
        <s v="Дегтярев Сергей"/>
        <s v="Кривов Юрий"/>
        <s v="loubnevski oleg"/>
        <s v="Sergeenko Roman"/>
        <s v="Малайчик Дмитрий"/>
        <s v="Рингевич Александр"/>
        <s v="Lakustov Alex"/>
        <s v="Прокопович Ростислав"/>
        <s v="Малеев Егор"/>
        <s v="Станкевич Егор"/>
        <s v="Бизюк Игорь"/>
        <s v="Кищук Павел"/>
        <s v="Дубровский Виктор"/>
        <s v="Балыко Иван"/>
        <s v="Балыко Алексей"/>
        <s v="Исаев Антон"/>
        <s v="Генсировский Павел"/>
        <s v="Рогойша Пётр"/>
        <s v="Остапук Павел"/>
        <s v="Бендер-Врублевский Алекс"/>
        <s v="Лысенко Павел "/>
        <s v="Траскоўскі Дзмітрый"/>
        <s v="Демченко Александр"/>
        <s v="Титуленко Егор"/>
        <s v="Титов Дмитрий"/>
        <s v="Комин Игорь"/>
        <s v="Рачковский Николай"/>
        <s v="Никитюк Алексей"/>
        <s v="Сорокин Денис"/>
        <s v="Ковеня Андрей"/>
        <s v="Молчан Александр"/>
        <s v="Суханова Надежда"/>
        <s v="Молочко Анна"/>
        <s v="Монастырская Светлана"/>
        <s v="Шибеко Ирина"/>
        <s v="Шибеко Кристина"/>
        <s v="Сичкарь Татьяна"/>
        <s v="Sergeenko Helen"/>
        <s v="Молочко Лидия"/>
        <s v="Михно Алеся"/>
        <s v="Михно Анна"/>
        <s v="Грибовский Сергей"/>
        <s v="Дашин Михаил"/>
        <s v="Сичкарь Игорь"/>
        <s v="Ласоцкий Антон"/>
        <s v="Гураль Вячеслав"/>
        <s v="Молочко Николай"/>
        <s v="Михно Евгений"/>
        <s v="Паплевка Иван"/>
        <s v="Калкаманов Марс"/>
        <s v="Зубарев Игорь"/>
        <s v="Zuyeuski Raman"/>
        <s v="Лупин Сергей"/>
        <s v="Шахметова Наташа"/>
        <s v="Левченко Анастасия"/>
        <s v="Карпушенко Виолетта"/>
        <s v="Протасович Ника"/>
        <s v="Карасик Аня"/>
        <s v="Моисеенко Ирина"/>
        <s v="Цагельник Анна"/>
        <s v="Кожемякина Анна"/>
        <s v="Valeva-Palianskaya Kate"/>
        <s v="Kruglova Aleksandra"/>
        <s v="Novikova Анастасия"/>
        <s v="Астровская Аня"/>
        <s v="Герасименко Анастасия"/>
        <s v="Матасюк Анастасия"/>
        <s v="Шахметова Елена"/>
        <s v="Забелла Елена"/>
        <s v="Портянко Анна"/>
        <s v="Синичкина Дарья"/>
        <s v="Нефенова Оксана"/>
        <s v="Филицкая Виктория"/>
        <s v="Третьякова Марина"/>
        <s v="Яцино Светлана"/>
        <s v="Липская Яна"/>
        <s v="Липская Мария"/>
        <s v="Липская Наталья"/>
        <s v="Щербицкая Юлия"/>
        <s v="Боган Анна"/>
        <s v="Комава Валянціна"/>
        <s v="Бойко Евгений"/>
        <s v="Лесик Иван"/>
        <s v="Цагельник Андрей"/>
        <s v="Котиков Алексей"/>
        <s v="Дышлевич Сергей"/>
        <s v="Ярошук Юрий"/>
        <s v="Портянко Олег"/>
        <s v="Артюхов Евгений"/>
        <s v="Подобед Сергей"/>
        <s v="Соловей Евгений"/>
        <s v="Урбан Павел"/>
        <s v="Voronuk Ivan"/>
        <s v="Тимохин Роман"/>
        <s v="Комов Андрей"/>
        <s v="Алексеев Олег"/>
        <s v="Бампи Евгений"/>
        <s v="Боган Александр"/>
        <s v="Гилевич Кристина"/>
        <s v="Костеневич Ольга"/>
        <s v="Карпович Александра"/>
        <s v="Третьяк Екатерина"/>
        <s v="Сенникова Светлана"/>
        <s v="Балынская Елена"/>
        <s v="Лойко Алеся"/>
        <s v="Шевченко Алена"/>
        <s v="Paliashchuk Maryia"/>
        <s v="Необердина Мария"/>
        <s v="Hrusheuskaya Viktoryia"/>
        <s v="Бурак Анжелика"/>
        <s v="Remneva Valeria"/>
        <s v="Терехова Татьяна"/>
        <s v="Veko Ekaterina"/>
        <s v="Barzdyka Viktoryia"/>
        <s v="Григорьева Светлана"/>
        <s v="Русакова Татьяна"/>
        <s v="Lipka Maria"/>
        <s v="Авдеенко Дарья"/>
        <s v="Русинов Сергей"/>
        <s v="Загидуллин Игорь"/>
        <s v="Барановский Александр"/>
        <s v="Ротенко Том"/>
        <s v="Antsuk Max"/>
        <s v="Rudnitski Siarhei"/>
        <s v="Rybakov Stanislav"/>
        <s v="Дедейко Михаил"/>
        <s v="Малявко Сергей"/>
        <s v="Ротенко Сергей"/>
        <s v="Козловский Артур"/>
        <s v="Кудрявец Валерий"/>
        <s v="Боган Вадим"/>
        <s v="Пенько Фёдор"/>
        <s v="Жевняк Андрей"/>
        <s v="Дашкевич Павел"/>
        <s v="Малышев Артем"/>
        <s v="Novikov Denis"/>
        <s v="Levitski Ruslan"/>
        <s v="Дубовский Александр"/>
        <s v="Шиханцов Федор"/>
        <s v="Шабловский Павел"/>
        <s v="Липский Александр"/>
        <s v="Хотяшов Антон"/>
        <s v="Пилипайть Максим"/>
        <s v="Авсянский Федор"/>
        <s v="Ковалевич Антон"/>
        <s v="Kazakevich Iryna"/>
        <s v="Трубкина Анастасия"/>
        <s v="Кулик Владислав"/>
        <s v="Yankouski Mikita"/>
        <s v="Малюк Виталий"/>
        <s v="Ковалёв Дмитрий"/>
        <s v="Мигура Андрей"/>
        <s v="Искорцев Алексей"/>
        <s v="Гайворонский Павел"/>
        <s v="Лушачкин Дмитрий"/>
        <s v="Mikheyenka Volha" u="1"/>
        <s v="Shepetko Sergey" u="1"/>
        <s v="Chekel Julia" u="1"/>
        <s v="Pabiadzinski Aliaksandr" u="1"/>
        <s v="Hodan Alexandr" u="1"/>
        <s v="Alioshkina Dasha" u="1"/>
        <s v="Molochnikov Dmitrii" u="1"/>
        <s v="Yuliya Belaya" u="1"/>
        <s v="Arabiyenka Tatsiana" u="1"/>
        <s v="Pileckiy Maxim" u="1"/>
        <s v="Kuchynskaya Katsiaryna" u="1"/>
        <s v="Kukobnikova Vita" u="1"/>
        <s v="Dzekevich Siarhei" u="1"/>
        <s v="Сулимчик Оксана" u="1"/>
        <s v="Мажуга Дмитрий" u="1"/>
        <s v="Raschinski Aleksandr" u="1"/>
        <s v="Gorelik Yuri" u="1"/>
        <s v="Asadchy Kanstantsin" u="1"/>
        <s v="Гураль Слава" u="1"/>
        <s v="Syskov Nikita" u="1"/>
      </sharedItems>
    </cacheField>
    <cacheField name="Год рождения" numFmtId="0">
      <sharedItems containsString="0" containsBlank="1" containsNumber="1" containsInteger="1" minValue="0" maxValue="5582"/>
    </cacheField>
    <cacheField name="ID" numFmtId="0">
      <sharedItems containsBlank="1" containsMixedTypes="1" containsNumber="1" containsInteger="1" minValue="0" maxValue="6148"/>
    </cacheField>
    <cacheField name="Пол1" numFmtId="2">
      <sharedItems/>
    </cacheField>
    <cacheField name="Время" numFmtId="0">
      <sharedItems containsSemiMixedTypes="0" containsNonDate="0" containsDate="1" containsString="0" minDate="1899-12-30T00:23:36" maxDate="1899-12-30T23:38:03"/>
    </cacheField>
    <cacheField name="(Время лидера/Время участника)^3*100%" numFmtId="10">
      <sharedItems containsSemiMixedTypes="0" containsString="0" containsNumber="1" minValue="1.2985575297187869E-2" maxValue="1"/>
    </cacheField>
    <cacheField name="Личный результат соревнований NEW " numFmtId="165">
      <sharedItems containsSemiMixedTypes="0" containsString="0" containsNumber="1" minValue="0.12959488042227879" maxValue="28.6446770329178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7">
  <r>
    <s v="Зима минус 100, год третий"/>
    <s v="Трейл 50"/>
    <x v="0"/>
    <n v="16.63432138995244"/>
    <s v="Ж"/>
    <n v="14"/>
    <x v="0"/>
    <n v="1985"/>
    <n v="407"/>
    <s v="Ж"/>
    <d v="1899-12-30T05:39:29"/>
    <n v="1"/>
    <n v="16.63432138995244"/>
  </r>
  <r>
    <s v="Зима минус 100, год третий"/>
    <s v="Трейл 50"/>
    <x v="0"/>
    <n v="16.63432138995244"/>
    <s v="Ж"/>
    <n v="14"/>
    <x v="1"/>
    <n v="1992"/>
    <n v="4112"/>
    <s v="Ж"/>
    <d v="1899-12-30T06:29:45"/>
    <n v="0.66084103360889468"/>
    <n v="10.992642140718717"/>
  </r>
  <r>
    <s v="Зима минус 100, год третий"/>
    <s v="Трейл 50"/>
    <x v="0"/>
    <n v="16.63432138995244"/>
    <s v="Ж"/>
    <n v="14"/>
    <x v="2"/>
    <n v="1982"/>
    <m/>
    <s v="Ж"/>
    <d v="1899-12-30T06:35:33"/>
    <n v="0.63219521854693483"/>
    <n v="10.516138446500936"/>
  </r>
  <r>
    <s v="Зима минус 100, год третий"/>
    <s v="Трейл 50"/>
    <x v="0"/>
    <n v="16.63432138995244"/>
    <s v="Ж"/>
    <n v="14"/>
    <x v="3"/>
    <n v="1982"/>
    <m/>
    <s v="Ж"/>
    <d v="1899-12-30T06:51:15"/>
    <n v="0.56251957570114819"/>
    <n v="9.3571314103525793"/>
  </r>
  <r>
    <s v="Зима минус 100, год третий"/>
    <s v="Трейл 50"/>
    <x v="0"/>
    <n v="16.63432138995244"/>
    <s v="Ж"/>
    <n v="14"/>
    <x v="4"/>
    <n v="1994"/>
    <m/>
    <s v="Ж"/>
    <d v="1899-12-30T07:05:50"/>
    <n v="0.5066830908149732"/>
    <n v="8.4283293754707227"/>
  </r>
  <r>
    <s v="Зима минус 100, год третий"/>
    <s v="Трейл 50"/>
    <x v="0"/>
    <n v="16.63432138995244"/>
    <s v="Ж"/>
    <n v="14"/>
    <x v="5"/>
    <n v="1983"/>
    <m/>
    <s v="Ж"/>
    <d v="1899-12-30T07:10:28"/>
    <n v="0.49049749226633366"/>
    <n v="8.1590929273239059"/>
  </r>
  <r>
    <s v="Зима минус 100, год третий"/>
    <s v="Трейл 50"/>
    <x v="0"/>
    <n v="16.63432138995244"/>
    <s v="Ж"/>
    <n v="14"/>
    <x v="6"/>
    <n v="1982"/>
    <m/>
    <s v="Ж"/>
    <d v="1899-12-30T07:10:31"/>
    <n v="0.49032661368033459"/>
    <n v="8.1562504780057363"/>
  </r>
  <r>
    <s v="Зима минус 100, год третий"/>
    <s v="Трейл 50"/>
    <x v="0"/>
    <n v="16.63432138995244"/>
    <s v="Ж"/>
    <n v="14"/>
    <x v="7"/>
    <n v="1979"/>
    <m/>
    <s v="Ж"/>
    <d v="1899-12-30T08:21:50"/>
    <n v="0.309582824327163"/>
    <n v="5.149700196667216"/>
  </r>
  <r>
    <s v="Зима минус 100, год третий"/>
    <s v="Трейл 50"/>
    <x v="0"/>
    <n v="16.63432138995244"/>
    <s v="Ж"/>
    <n v="14"/>
    <x v="8"/>
    <n v="1987"/>
    <m/>
    <s v="Ж"/>
    <d v="1899-12-30T08:55:06"/>
    <n v="0.25535861869638826"/>
    <n v="4.2477173330900406"/>
  </r>
  <r>
    <s v="Зима минус 100, год третий"/>
    <s v="Трейл 50"/>
    <x v="0"/>
    <n v="16.63432138995244"/>
    <s v="Ж"/>
    <n v="14"/>
    <x v="9"/>
    <n v="1987"/>
    <m/>
    <s v="Ж"/>
    <d v="1899-12-30T09:15:59"/>
    <n v="0.22765125795893501"/>
    <n v="3.7868241897158934"/>
  </r>
  <r>
    <s v="Зима минус 100, год третий"/>
    <s v="Трейл 50"/>
    <x v="0"/>
    <n v="16.63432138995244"/>
    <s v="М"/>
    <n v="37"/>
    <x v="10"/>
    <n v="1988"/>
    <n v="2414"/>
    <s v="М"/>
    <d v="1899-12-30T04:19:31"/>
    <n v="1"/>
    <n v="16.63432138995244"/>
  </r>
  <r>
    <s v="Зима минус 100, год третий"/>
    <s v="Трейл 50"/>
    <x v="0"/>
    <n v="16.63432138995244"/>
    <s v="М"/>
    <n v="37"/>
    <x v="11"/>
    <n v="1985"/>
    <m/>
    <s v="М"/>
    <d v="1899-12-30T04:56:14"/>
    <n v="0.67234779761446073"/>
    <n v="11.184049351345639"/>
  </r>
  <r>
    <s v="Зима минус 100, год третий"/>
    <s v="Трейл 50"/>
    <x v="0"/>
    <n v="16.63432138995244"/>
    <s v="М"/>
    <n v="37"/>
    <x v="12"/>
    <n v="1985"/>
    <n v="2791"/>
    <s v="М"/>
    <d v="1899-12-30T05:10:38"/>
    <n v="0.58311148032663118"/>
    <n v="9.6996637699241131"/>
  </r>
  <r>
    <s v="Зима минус 100, год третий"/>
    <s v="Трейл 50"/>
    <x v="0"/>
    <n v="16.63432138995244"/>
    <s v="М"/>
    <n v="37"/>
    <x v="13"/>
    <n v="1982"/>
    <n v="3143"/>
    <s v="М"/>
    <d v="1899-12-30T05:17:28"/>
    <n v="0.54626247354076019"/>
    <n v="9.0867055481473962"/>
  </r>
  <r>
    <s v="Зима минус 100, год третий"/>
    <s v="Трейл 50"/>
    <x v="0"/>
    <n v="16.63432138995244"/>
    <s v="М"/>
    <n v="37"/>
    <x v="14"/>
    <n v="1991"/>
    <n v="3122"/>
    <s v="М"/>
    <d v="1899-12-30T05:20:09"/>
    <n v="0.53264179879168083"/>
    <n v="8.8601348668232003"/>
  </r>
  <r>
    <s v="Зима минус 100, год третий"/>
    <s v="Трейл 50"/>
    <x v="0"/>
    <n v="16.63432138995244"/>
    <s v="М"/>
    <n v="37"/>
    <x v="15"/>
    <n v="1990"/>
    <m/>
    <s v="М"/>
    <d v="1899-12-30T05:31:02"/>
    <n v="0.48181529398917083"/>
    <n v="8.0146704508102875"/>
  </r>
  <r>
    <s v="Зима минус 100, год третий"/>
    <s v="Трейл 50"/>
    <x v="0"/>
    <n v="16.63432138995244"/>
    <s v="М"/>
    <n v="37"/>
    <x v="16"/>
    <n v="1985"/>
    <m/>
    <s v="М"/>
    <d v="1899-12-30T05:35:56"/>
    <n v="0.46103772660654652"/>
    <n v="7.6690497172663221"/>
  </r>
  <r>
    <s v="Зима минус 100, год третий"/>
    <s v="Трейл 50"/>
    <x v="0"/>
    <n v="16.63432138995244"/>
    <s v="М"/>
    <n v="37"/>
    <x v="17"/>
    <n v="1982"/>
    <n v="4891"/>
    <s v="М"/>
    <d v="1899-12-30T05:36:05"/>
    <n v="0.46042069394244162"/>
    <n v="7.6587857976235023"/>
  </r>
  <r>
    <s v="Зима минус 100, год третий"/>
    <s v="Трейл 50"/>
    <x v="0"/>
    <n v="16.63432138995244"/>
    <s v="М"/>
    <n v="37"/>
    <x v="18"/>
    <n v="1985"/>
    <n v="2434"/>
    <s v="М"/>
    <d v="1899-12-30T05:39:22"/>
    <n v="0.4471860165716125"/>
    <n v="7.4386359207448001"/>
  </r>
  <r>
    <s v="Зима минус 100, год третий"/>
    <s v="Трейл 50"/>
    <x v="0"/>
    <n v="16.63432138995244"/>
    <s v="М"/>
    <n v="37"/>
    <x v="19"/>
    <n v="1987"/>
    <n v="1614"/>
    <s v="М"/>
    <d v="1899-12-30T05:45:47"/>
    <n v="0.4227499776146707"/>
    <n v="7.0321589952376318"/>
  </r>
  <r>
    <s v="Зима минус 100, год третий"/>
    <s v="Трейл 50"/>
    <x v="0"/>
    <n v="16.63432138995244"/>
    <s v="М"/>
    <n v="37"/>
    <x v="20"/>
    <n v="1993"/>
    <n v="4035"/>
    <s v="М"/>
    <d v="1899-12-30T05:49:24"/>
    <n v="0.40975764113690089"/>
    <n v="6.8160402946600058"/>
  </r>
  <r>
    <s v="Зима минус 100, год третий"/>
    <s v="Трейл 50"/>
    <x v="0"/>
    <n v="16.63432138995244"/>
    <s v="М"/>
    <n v="37"/>
    <x v="21"/>
    <n v="1981"/>
    <n v="1364"/>
    <s v="М"/>
    <d v="1899-12-30T05:59:41"/>
    <n v="0.37560798810081858"/>
    <n v="6.2479839907024477"/>
  </r>
  <r>
    <s v="Зима минус 100, год третий"/>
    <s v="Трейл 50"/>
    <x v="0"/>
    <n v="16.63432138995244"/>
    <s v="М"/>
    <n v="37"/>
    <x v="22"/>
    <n v="1990"/>
    <m/>
    <s v="М"/>
    <d v="1899-12-30T06:08:53"/>
    <n v="0.34819991603025252"/>
    <n v="5.792069311201673"/>
  </r>
  <r>
    <s v="Зима минус 100, год третий"/>
    <s v="Трейл 50"/>
    <x v="0"/>
    <n v="16.63432138995244"/>
    <s v="М"/>
    <n v="37"/>
    <x v="23"/>
    <n v="1964"/>
    <n v="5908"/>
    <s v="М"/>
    <d v="1899-12-30T06:08:57"/>
    <n v="0.34801119831644456"/>
    <n v="5.7889301200982146"/>
  </r>
  <r>
    <s v="Зима минус 100, год третий"/>
    <s v="Трейл 50"/>
    <x v="0"/>
    <n v="16.63432138995244"/>
    <s v="М"/>
    <n v="37"/>
    <x v="24"/>
    <n v="1984"/>
    <m/>
    <s v="М"/>
    <d v="1899-12-30T06:18:30"/>
    <n v="0.32232805788299551"/>
    <n v="5.3617085078249405"/>
  </r>
  <r>
    <s v="Зима минус 100, год третий"/>
    <s v="Трейл 50"/>
    <x v="0"/>
    <n v="16.63432138995244"/>
    <s v="М"/>
    <n v="37"/>
    <x v="25"/>
    <n v="1984"/>
    <n v="1521"/>
    <s v="М"/>
    <d v="1899-12-30T06:37:37"/>
    <n v="0.27803663417073821"/>
    <n v="4.6249507309766917"/>
  </r>
  <r>
    <s v="Зима минус 100, год третий"/>
    <s v="Трейл 50"/>
    <x v="0"/>
    <n v="16.63432138995244"/>
    <s v="М"/>
    <n v="37"/>
    <x v="26"/>
    <n v="1976"/>
    <n v="4922"/>
    <s v="М"/>
    <d v="1899-12-30T06:49:04"/>
    <n v="0.25533684468436513"/>
    <n v="4.2473551371760987"/>
  </r>
  <r>
    <s v="Зима минус 100, год третий"/>
    <s v="Трейл 50"/>
    <x v="0"/>
    <n v="16.63432138995244"/>
    <s v="М"/>
    <n v="37"/>
    <x v="27"/>
    <n v="1984"/>
    <m/>
    <s v="М"/>
    <d v="1899-12-30T06:52:07"/>
    <n v="0.24970959345831542"/>
    <n v="4.1537496317399842"/>
  </r>
  <r>
    <s v="Зима минус 100, год третий"/>
    <s v="Трейл 50"/>
    <x v="0"/>
    <n v="16.63432138995244"/>
    <s v="М"/>
    <n v="37"/>
    <x v="28"/>
    <n v="1982"/>
    <n v="2946"/>
    <s v="М"/>
    <d v="1899-12-30T06:52:44"/>
    <n v="0.24859198837568874"/>
    <n v="4.1351590296085279"/>
  </r>
  <r>
    <s v="Зима минус 100, год третий"/>
    <s v="Трейл 50"/>
    <x v="0"/>
    <n v="16.63432138995244"/>
    <s v="М"/>
    <n v="37"/>
    <x v="29"/>
    <n v="1977"/>
    <m/>
    <s v="М"/>
    <d v="1899-12-30T06:57:03"/>
    <n v="0.24095247208520493"/>
    <n v="4.0080808603688425"/>
  </r>
  <r>
    <s v="Зима минус 100, год третий"/>
    <s v="Трейл 50"/>
    <x v="0"/>
    <n v="16.63432138995244"/>
    <s v="М"/>
    <n v="37"/>
    <x v="30"/>
    <n v="1982"/>
    <m/>
    <s v="М"/>
    <d v="1899-12-30T06:57:43"/>
    <n v="0.23980064769807549"/>
    <n v="3.9889210433285465"/>
  </r>
  <r>
    <s v="Зима минус 100, год третий"/>
    <s v="Трейл 50"/>
    <x v="0"/>
    <n v="16.63432138995244"/>
    <s v="М"/>
    <n v="37"/>
    <x v="31"/>
    <n v="1987"/>
    <n v="2638"/>
    <s v="М"/>
    <d v="1899-12-30T07:05:40"/>
    <n v="0.22661405148309929"/>
    <n v="3.7695709638491022"/>
  </r>
  <r>
    <s v="Зима минус 100, год третий"/>
    <s v="Трейл 50"/>
    <x v="0"/>
    <n v="16.63432138995244"/>
    <s v="М"/>
    <n v="37"/>
    <x v="32"/>
    <n v="1988"/>
    <m/>
    <s v="М"/>
    <d v="1899-12-30T07:12:17"/>
    <n v="0.21636663358391475"/>
    <n v="3.599112121096915"/>
  </r>
  <r>
    <s v="Зима минус 100, год третий"/>
    <s v="Трейл 50"/>
    <x v="0"/>
    <n v="16.63432138995244"/>
    <s v="М"/>
    <n v="37"/>
    <x v="33"/>
    <n v="1993"/>
    <m/>
    <s v="М"/>
    <d v="1899-12-30T07:13:15"/>
    <n v="0.21492159195967414"/>
    <n v="3.5750748342974381"/>
  </r>
  <r>
    <s v="Зима минус 100, год третий"/>
    <s v="Трейл 50"/>
    <x v="0"/>
    <n v="16.63432138995244"/>
    <s v="М"/>
    <n v="37"/>
    <x v="34"/>
    <n v="1998"/>
    <m/>
    <s v="М"/>
    <d v="1899-12-30T07:15:46"/>
    <n v="0.21121937031666219"/>
    <n v="3.5134908896307393"/>
  </r>
  <r>
    <s v="Зима минус 100, год третий"/>
    <s v="Трейл 50"/>
    <x v="0"/>
    <n v="16.63432138995244"/>
    <s v="М"/>
    <n v="37"/>
    <x v="35"/>
    <n v="1992"/>
    <m/>
    <s v="М"/>
    <d v="1899-12-30T07:33:31"/>
    <n v="0.1873768816656346"/>
    <n v="3.1168872706732529"/>
  </r>
  <r>
    <s v="Зима минус 100, год третий"/>
    <s v="Трейл 50"/>
    <x v="0"/>
    <n v="16.63432138995244"/>
    <s v="М"/>
    <n v="37"/>
    <x v="36"/>
    <n v="1973"/>
    <n v="4891"/>
    <s v="М"/>
    <d v="1899-12-30T07:37:49"/>
    <n v="0.18214655681813521"/>
    <n v="3.0298843661860939"/>
  </r>
  <r>
    <s v="Зима минус 100, год третий"/>
    <s v="Трейл 50"/>
    <x v="0"/>
    <n v="16.63432138995244"/>
    <s v="М"/>
    <n v="37"/>
    <x v="37"/>
    <n v="1977"/>
    <n v="1933"/>
    <s v="М"/>
    <d v="1899-12-30T07:37:50"/>
    <n v="0.18212666530818017"/>
    <n v="3.0295534844165704"/>
  </r>
  <r>
    <s v="Зима минус 100, год третий"/>
    <s v="Трейл 50"/>
    <x v="0"/>
    <n v="16.63432138995244"/>
    <s v="М"/>
    <n v="37"/>
    <x v="38"/>
    <n v="1976"/>
    <n v="5089"/>
    <s v="М"/>
    <d v="1899-12-30T07:49:16"/>
    <n v="0.1691362293986422"/>
    <n v="2.8134663985017365"/>
  </r>
  <r>
    <s v="Зима минус 100, год третий"/>
    <s v="Трейл 50"/>
    <x v="0"/>
    <n v="16.63432138995244"/>
    <s v="М"/>
    <n v="37"/>
    <x v="39"/>
    <n v="1982"/>
    <m/>
    <s v="М"/>
    <d v="1899-12-30T08:23:36"/>
    <n v="0.13684804536390255"/>
    <n v="2.2763743681699462"/>
  </r>
  <r>
    <s v="Зима минус 100, год третий"/>
    <s v="Трейл 50"/>
    <x v="0"/>
    <n v="16.63432138995244"/>
    <s v="М"/>
    <n v="37"/>
    <x v="40"/>
    <n v="1985"/>
    <m/>
    <s v="М"/>
    <d v="1899-12-30T09:15:58"/>
    <n v="0.10170668542250225"/>
    <n v="1.6918216928246932"/>
  </r>
  <r>
    <s v="Зима минус 100, год третий"/>
    <s v="Трейл 100"/>
    <x v="1"/>
    <n v="28.644677032917802"/>
    <s v="Ж"/>
    <n v="3"/>
    <x v="41"/>
    <n v="1986"/>
    <m/>
    <s v="Ж"/>
    <d v="1899-12-30T16:55:56"/>
    <n v="1"/>
    <n v="28.644677032917802"/>
  </r>
  <r>
    <s v="Зима минус 100, год третий"/>
    <s v="Трейл 100"/>
    <x v="1"/>
    <n v="28.644677032917802"/>
    <s v="Ж"/>
    <n v="3"/>
    <x v="42"/>
    <n v="1987"/>
    <n v="3361"/>
    <s v="Ж"/>
    <d v="1899-12-30T17:59:58"/>
    <n v="0.83246230388585796"/>
    <n v="23.845613836889076"/>
  </r>
  <r>
    <s v="Зима минус 100, год третий"/>
    <s v="Трейл 100"/>
    <x v="1"/>
    <n v="28.644677032917802"/>
    <s v="Ж"/>
    <n v="3"/>
    <x v="43"/>
    <n v="1998"/>
    <m/>
    <s v="Ж"/>
    <d v="1899-12-30T20:12:13"/>
    <n v="0.58864692221264647"/>
    <n v="16.861600973202346"/>
  </r>
  <r>
    <s v="Зима минус 100, год третий"/>
    <s v="Трейл 100"/>
    <x v="1"/>
    <n v="28.644677032917802"/>
    <s v="М"/>
    <n v="18"/>
    <x v="44"/>
    <n v="1981"/>
    <n v="1530"/>
    <s v="М"/>
    <d v="1899-12-30T11:50:20"/>
    <n v="1"/>
    <n v="28.644677032917802"/>
  </r>
  <r>
    <s v="Зима минус 100, год третий"/>
    <s v="Трейл 100"/>
    <x v="1"/>
    <n v="28.644677032917802"/>
    <s v="М"/>
    <n v="18"/>
    <x v="45"/>
    <n v="1981"/>
    <m/>
    <s v="М"/>
    <d v="1899-12-30T11:50:20"/>
    <n v="1"/>
    <n v="28.644677032917802"/>
  </r>
  <r>
    <s v="Зима минус 100, год третий"/>
    <s v="Трейл 100"/>
    <x v="1"/>
    <n v="28.644677032917802"/>
    <s v="М"/>
    <n v="18"/>
    <x v="46"/>
    <n v="1984"/>
    <n v="3976"/>
    <s v="М"/>
    <d v="1899-12-30T12:14:15"/>
    <n v="0.9054296650438145"/>
    <n v="25.935740331203011"/>
  </r>
  <r>
    <s v="Зима минус 100, год третий"/>
    <s v="Трейл 100"/>
    <x v="1"/>
    <n v="28.644677032917802"/>
    <s v="М"/>
    <n v="18"/>
    <x v="47"/>
    <n v="1985"/>
    <m/>
    <s v="М"/>
    <d v="1899-12-30T12:17:39"/>
    <n v="0.89296727778117924"/>
    <n v="25.578759273005677"/>
  </r>
  <r>
    <s v="Зима минус 100, год третий"/>
    <s v="Трейл 100"/>
    <x v="1"/>
    <n v="28.644677032917802"/>
    <s v="М"/>
    <n v="18"/>
    <x v="48"/>
    <n v="1983"/>
    <n v="2996"/>
    <s v="М"/>
    <d v="1899-12-30T12:39:38"/>
    <n v="0.81766337272065925"/>
    <n v="23.421703233229575"/>
  </r>
  <r>
    <s v="Зима минус 100, год третий"/>
    <s v="Трейл 100"/>
    <x v="1"/>
    <n v="28.644677032917802"/>
    <s v="М"/>
    <n v="18"/>
    <x v="49"/>
    <n v="1981"/>
    <n v="922"/>
    <s v="М"/>
    <d v="1899-12-30T13:41:46"/>
    <n v="0.64586391681185251"/>
    <n v="18.500563304290804"/>
  </r>
  <r>
    <s v="Зима минус 100, год третий"/>
    <s v="Трейл 100"/>
    <x v="1"/>
    <n v="28.644677032917802"/>
    <s v="М"/>
    <n v="18"/>
    <x v="50"/>
    <n v="1980"/>
    <m/>
    <s v="М"/>
    <d v="1899-12-30T13:51:51"/>
    <n v="0.62266079546805908"/>
    <n v="17.83591738724224"/>
  </r>
  <r>
    <s v="Зима минус 100, год третий"/>
    <s v="Трейл 100"/>
    <x v="1"/>
    <n v="28.644677032917802"/>
    <s v="М"/>
    <n v="18"/>
    <x v="51"/>
    <n v="1964"/>
    <m/>
    <s v="М"/>
    <d v="1899-12-30T13:52:10"/>
    <n v="0.62195023746056965"/>
    <n v="17.815563682604552"/>
  </r>
  <r>
    <s v="Зима минус 100, год третий"/>
    <s v="Трейл 100"/>
    <x v="1"/>
    <n v="28.644677032917802"/>
    <s v="М"/>
    <n v="18"/>
    <x v="52"/>
    <n v="1988"/>
    <m/>
    <s v="М"/>
    <d v="1899-12-30T14:15:58"/>
    <n v="0.57149972700486684"/>
    <n v="16.370425104455101"/>
  </r>
  <r>
    <s v="Зима минус 100, год третий"/>
    <s v="Трейл 100"/>
    <x v="1"/>
    <n v="28.644677032917802"/>
    <s v="М"/>
    <n v="18"/>
    <x v="53"/>
    <n v="1977"/>
    <n v="855"/>
    <s v="М"/>
    <d v="1899-12-30T14:27:50"/>
    <n v="0.54837494405629283"/>
    <n v="15.708023165436876"/>
  </r>
  <r>
    <s v="Зима минус 100, год третий"/>
    <s v="Трейл 100"/>
    <x v="1"/>
    <n v="28.644677032917802"/>
    <s v="М"/>
    <n v="18"/>
    <x v="54"/>
    <n v="1987"/>
    <m/>
    <s v="М"/>
    <d v="1899-12-30T16:57:41"/>
    <n v="0.34005455665044609"/>
    <n v="9.7407529488240794"/>
  </r>
  <r>
    <s v="Зима минус 100, год третий"/>
    <s v="Трейл 100"/>
    <x v="1"/>
    <n v="28.644677032917802"/>
    <s v="М"/>
    <n v="18"/>
    <x v="55"/>
    <n v="1982"/>
    <m/>
    <s v="М"/>
    <d v="1899-12-30T18:02:04"/>
    <n v="0.28289451619438311"/>
    <n v="8.1034220507716395"/>
  </r>
  <r>
    <s v="Зима минус 100, год третий"/>
    <s v="Трейл 100"/>
    <x v="1"/>
    <n v="28.644677032917802"/>
    <s v="М"/>
    <n v="18"/>
    <x v="56"/>
    <n v="1970"/>
    <m/>
    <s v="М"/>
    <d v="1899-12-30T21:39:01"/>
    <n v="0.16350928347054239"/>
    <n v="4.6836706168974915"/>
  </r>
  <r>
    <s v="Зима минус 100, год третий"/>
    <s v="Трейл 100"/>
    <x v="1"/>
    <n v="28.644677032917802"/>
    <s v="М"/>
    <n v="18"/>
    <x v="57"/>
    <n v="1961"/>
    <m/>
    <s v="М"/>
    <d v="1899-12-30T21:39:07"/>
    <n v="0.16347152780891491"/>
    <n v="4.6825891181640085"/>
  </r>
  <r>
    <s v="Зима минус 100, год третий"/>
    <s v="Трейл 100"/>
    <x v="1"/>
    <n v="28.644677032917802"/>
    <s v="М"/>
    <n v="18"/>
    <x v="58"/>
    <n v="1976"/>
    <m/>
    <s v="М"/>
    <d v="1899-12-30T23:38:03"/>
    <n v="0.12569324901951695"/>
    <n v="3.6004425233821751"/>
  </r>
  <r>
    <s v="Жук-трейл # 9 Вязынка"/>
    <s v="Трейл 5"/>
    <x v="2"/>
    <n v="3.5377937103539803"/>
    <s v="Ж"/>
    <n v="14"/>
    <x v="59"/>
    <n v="1996"/>
    <m/>
    <s v="Ж"/>
    <d v="1899-12-30T00:34:37"/>
    <n v="1"/>
    <n v="3.5377937103539803"/>
  </r>
  <r>
    <s v="Жук-трейл # 9 Вязынка"/>
    <s v="Трейл 5"/>
    <x v="2"/>
    <n v="3.5377937103539803"/>
    <s v="Ж"/>
    <n v="14"/>
    <x v="60"/>
    <n v="1986"/>
    <n v="2402"/>
    <s v="Ж"/>
    <d v="1899-12-30T00:35:36"/>
    <n v="0.91928453781429775"/>
    <n v="3.2522390559050884"/>
  </r>
  <r>
    <s v="Жук-трейл # 9 Вязынка"/>
    <s v="Трейл 5"/>
    <x v="2"/>
    <n v="3.5377937103539803"/>
    <s v="Ж"/>
    <n v="14"/>
    <x v="61"/>
    <n v="1982"/>
    <m/>
    <s v="Ж"/>
    <d v="1899-12-30T00:35:56"/>
    <n v="0.89419150200095243"/>
    <n v="3.1634650716309483"/>
  </r>
  <r>
    <s v="Жук-трейл # 9 Вязынка"/>
    <s v="Трейл 5"/>
    <x v="2"/>
    <n v="3.5377937103539803"/>
    <s v="Ж"/>
    <n v="14"/>
    <x v="62"/>
    <n v="1985"/>
    <n v="5076"/>
    <s v="Ж"/>
    <d v="1899-12-30T00:37:48"/>
    <n v="0.76877334739418157"/>
    <n v="2.719761513098911"/>
  </r>
  <r>
    <s v="Жук-трейл # 9 Вязынка"/>
    <s v="Трейл 5"/>
    <x v="2"/>
    <n v="3.5377937103539803"/>
    <s v="Ж"/>
    <n v="14"/>
    <x v="63"/>
    <n v="1987"/>
    <m/>
    <s v="Ж"/>
    <d v="1899-12-30T00:46:05"/>
    <n v="0.42390730671936305"/>
    <n v="1.4996966034848582"/>
  </r>
  <r>
    <s v="Жук-трейл # 9 Вязынка"/>
    <s v="Трейл 5"/>
    <x v="2"/>
    <n v="3.5377937103539803"/>
    <s v="Ж"/>
    <n v="14"/>
    <x v="64"/>
    <n v="1995"/>
    <n v="4735"/>
    <s v="Ж"/>
    <d v="1899-12-30T00:46:55"/>
    <n v="0.40180578293151076"/>
    <n v="1.4215059716389555"/>
  </r>
  <r>
    <s v="Жук-трейл # 9 Вязынка"/>
    <s v="Трейл 5"/>
    <x v="2"/>
    <n v="3.5377937103539803"/>
    <s v="Ж"/>
    <n v="14"/>
    <x v="65"/>
    <n v="1981"/>
    <n v="4781"/>
    <s v="Ж"/>
    <d v="1899-12-30T00:47:18"/>
    <n v="0.3923233319557487"/>
    <n v="1.3879590162181645"/>
  </r>
  <r>
    <s v="Жук-трейл # 9 Вязынка"/>
    <s v="Трейл 5"/>
    <x v="2"/>
    <n v="3.5377937103539803"/>
    <s v="Ж"/>
    <n v="14"/>
    <x v="66"/>
    <n v="1981"/>
    <n v="5225"/>
    <s v="Ж"/>
    <d v="1899-12-30T00:47:27"/>
    <n v="0.38840919203186197"/>
    <n v="1.3741115966139925"/>
  </r>
  <r>
    <s v="Жук-трейл # 9 Вязынка"/>
    <s v="Трейл 5"/>
    <x v="2"/>
    <n v="3.5377937103539803"/>
    <s v="Ж"/>
    <n v="14"/>
    <x v="67"/>
    <n v="1990"/>
    <n v="2403"/>
    <s v="Ж"/>
    <d v="1899-12-30T00:47:52"/>
    <n v="0.37823604102722896"/>
    <n v="1.3381210869753206"/>
  </r>
  <r>
    <s v="Жук-трейл # 9 Вязынка"/>
    <s v="Трейл 5"/>
    <x v="2"/>
    <n v="3.5377937103539803"/>
    <s v="Ж"/>
    <n v="14"/>
    <x v="68"/>
    <n v="1989"/>
    <n v="4939"/>
    <s v="Ж"/>
    <d v="1899-12-30T00:48:26"/>
    <n v="0.36515423140889341"/>
    <n v="1.2918403431875249"/>
  </r>
  <r>
    <s v="Жук-трейл # 9 Вязынка"/>
    <s v="Трейл 5"/>
    <x v="2"/>
    <n v="3.5377937103539803"/>
    <s v="Ж"/>
    <n v="14"/>
    <x v="69"/>
    <n v="1987"/>
    <m/>
    <s v="Ж"/>
    <d v="1899-12-30T00:49:02"/>
    <n v="0.35187833443957395"/>
    <n v="1.244872958390159"/>
  </r>
  <r>
    <s v="Жук-трейл # 9 Вязынка"/>
    <s v="Трейл 5"/>
    <x v="2"/>
    <n v="3.5377937103539803"/>
    <s v="Ж"/>
    <n v="14"/>
    <x v="70"/>
    <n v="1993"/>
    <m/>
    <s v="Ж"/>
    <d v="1899-12-30T00:51:19"/>
    <n v="0.30697241226384964"/>
    <n v="1.0860050693592362"/>
  </r>
  <r>
    <s v="Жук-трейл # 9 Вязынка"/>
    <s v="Трейл 5"/>
    <x v="2"/>
    <n v="3.5377937103539803"/>
    <s v="Ж"/>
    <n v="14"/>
    <x v="71"/>
    <n v="1994"/>
    <m/>
    <s v="Ж"/>
    <d v="1899-12-30T00:57:52"/>
    <n v="0.21424397833467898"/>
    <n v="0.75795099903364171"/>
  </r>
  <r>
    <s v="Жук-трейл # 9 Вязынка"/>
    <s v="Трейл 5"/>
    <x v="2"/>
    <n v="3.5377937103539803"/>
    <s v="М"/>
    <n v="22"/>
    <x v="72"/>
    <n v="1986"/>
    <n v="3870"/>
    <s v="М"/>
    <d v="1899-12-30T00:28:46"/>
    <n v="1"/>
    <n v="3.5377937103539803"/>
  </r>
  <r>
    <s v="Жук-трейл # 9 Вязынка"/>
    <s v="Трейл 5"/>
    <x v="2"/>
    <n v="3.5377937103539803"/>
    <s v="М"/>
    <n v="22"/>
    <x v="73"/>
    <m/>
    <n v="1583"/>
    <s v="М"/>
    <d v="1899-12-30T00:29:22"/>
    <n v="0.93914331246284333"/>
    <n v="3.3224953039520497"/>
  </r>
  <r>
    <s v="Жук-трейл # 9 Вязынка"/>
    <s v="Трейл 5"/>
    <x v="2"/>
    <n v="3.5377937103539803"/>
    <s v="М"/>
    <n v="22"/>
    <x v="74"/>
    <n v="1993"/>
    <m/>
    <s v="М"/>
    <d v="1899-12-30T00:32:09"/>
    <n v="0.71643592088914976"/>
    <n v="2.5346024947932957"/>
  </r>
  <r>
    <s v="Жук-трейл # 9 Вязынка"/>
    <s v="Трейл 5"/>
    <x v="2"/>
    <n v="3.5377937103539803"/>
    <s v="М"/>
    <n v="22"/>
    <x v="75"/>
    <n v="1993"/>
    <n v="4736"/>
    <s v="М"/>
    <d v="1899-12-30T00:34:37"/>
    <n v="0.57350400116565403"/>
    <n v="2.0289388481866926"/>
  </r>
  <r>
    <s v="Жук-трейл # 9 Вязынка"/>
    <s v="Трейл 5"/>
    <x v="2"/>
    <n v="3.5377937103539803"/>
    <s v="М"/>
    <n v="22"/>
    <x v="76"/>
    <n v="1969"/>
    <n v="5027"/>
    <s v="М"/>
    <d v="1899-12-30T00:37:26"/>
    <n v="0.45379338566075605"/>
    <n v="1.605427385590861"/>
  </r>
  <r>
    <s v="Жук-трейл # 9 Вязынка"/>
    <s v="Трейл 5"/>
    <x v="2"/>
    <n v="3.5377937103539803"/>
    <s v="М"/>
    <n v="22"/>
    <x v="77"/>
    <n v="1961"/>
    <n v="4272"/>
    <s v="М"/>
    <d v="1899-12-30T00:37:44"/>
    <n v="0.44276113725350352"/>
    <n v="1.5663975665646201"/>
  </r>
  <r>
    <s v="Жук-трейл # 9 Вязынка"/>
    <s v="Трейл 5"/>
    <x v="2"/>
    <n v="3.5377937103539803"/>
    <s v="М"/>
    <n v="22"/>
    <x v="78"/>
    <n v="1993"/>
    <n v="4762"/>
    <s v="М"/>
    <d v="1899-12-30T00:37:47"/>
    <n v="0.44118103335329406"/>
    <n v="1.5608074849247533"/>
  </r>
  <r>
    <s v="Жук-трейл # 9 Вязынка"/>
    <s v="Трейл 5"/>
    <x v="2"/>
    <n v="3.5377937103539803"/>
    <s v="М"/>
    <n v="22"/>
    <x v="79"/>
    <n v="1984"/>
    <n v="5077"/>
    <s v="М"/>
    <d v="1899-12-30T00:37:51"/>
    <n v="0.43896989539556946"/>
    <n v="1.5529849349651903"/>
  </r>
  <r>
    <s v="Жук-трейл # 9 Вязынка"/>
    <s v="Трейл 5"/>
    <x v="2"/>
    <n v="3.5377937103539803"/>
    <s v="М"/>
    <n v="22"/>
    <x v="80"/>
    <n v="1991"/>
    <m/>
    <s v="М"/>
    <d v="1899-12-30T00:38:08"/>
    <n v="0.42903176711440161"/>
    <n v="1.5178258872393837"/>
  </r>
  <r>
    <s v="Жук-трейл # 9 Вязынка"/>
    <s v="Трейл 5"/>
    <x v="2"/>
    <n v="3.5377937103539803"/>
    <s v="М"/>
    <n v="22"/>
    <x v="81"/>
    <n v="1985"/>
    <m/>
    <s v="М"/>
    <d v="1899-12-30T00:39:19"/>
    <n v="0.39160010790604599"/>
    <n v="1.3854003987239496"/>
  </r>
  <r>
    <s v="Жук-трейл # 9 Вязынка"/>
    <s v="Трейл 5"/>
    <x v="2"/>
    <n v="3.5377937103539803"/>
    <s v="М"/>
    <n v="22"/>
    <x v="82"/>
    <n v="1986"/>
    <m/>
    <s v="М"/>
    <d v="1899-12-30T00:39:38"/>
    <n v="0.38238444789887222"/>
    <n v="1.3527972947138094"/>
  </r>
  <r>
    <s v="Жук-трейл # 9 Вязынка"/>
    <s v="Трейл 5"/>
    <x v="2"/>
    <n v="3.5377937103539803"/>
    <s v="М"/>
    <n v="22"/>
    <x v="83"/>
    <n v="1986"/>
    <n v="5095"/>
    <s v="М"/>
    <d v="1899-12-30T00:40:48"/>
    <n v="0.35055007178795883"/>
    <n v="1.240173839135577"/>
  </r>
  <r>
    <s v="Жук-трейл # 9 Вязынка"/>
    <s v="Трейл 5"/>
    <x v="2"/>
    <n v="3.5377937103539803"/>
    <s v="М"/>
    <n v="22"/>
    <x v="84"/>
    <m/>
    <m/>
    <s v="М"/>
    <d v="1899-12-30T00:41:04"/>
    <n v="0.34342965501052086"/>
    <n v="1.2149832734452579"/>
  </r>
  <r>
    <s v="Жук-трейл # 9 Вязынка"/>
    <s v="Трейл 5"/>
    <x v="2"/>
    <n v="3.5377937103539803"/>
    <s v="М"/>
    <n v="22"/>
    <x v="85"/>
    <n v="1972"/>
    <n v="4408"/>
    <s v="М"/>
    <d v="1899-12-30T00:43:32"/>
    <n v="0.28830512903953631"/>
    <n v="1.0199640721788643"/>
  </r>
  <r>
    <s v="Жук-трейл # 9 Вязынка"/>
    <s v="Трейл 5"/>
    <x v="2"/>
    <n v="3.5377937103539803"/>
    <s v="М"/>
    <n v="22"/>
    <x v="86"/>
    <n v="1985"/>
    <m/>
    <s v="М"/>
    <d v="1899-12-30T00:44:39"/>
    <n v="0.26736335803508737"/>
    <n v="0.94587640643565141"/>
  </r>
  <r>
    <s v="Жук-трейл # 9 Вязынка"/>
    <s v="Трейл 5"/>
    <x v="2"/>
    <n v="3.5377937103539803"/>
    <s v="М"/>
    <n v="22"/>
    <x v="87"/>
    <n v="1992"/>
    <m/>
    <s v="М"/>
    <d v="1899-12-30T00:45:03"/>
    <n v="0.26018883750307326"/>
    <n v="0.92049443282268639"/>
  </r>
  <r>
    <s v="Жук-трейл # 9 Вязынка"/>
    <s v="Трейл 5"/>
    <x v="2"/>
    <n v="3.5377937103539803"/>
    <s v="М"/>
    <n v="22"/>
    <x v="88"/>
    <m/>
    <m/>
    <s v="М"/>
    <d v="1899-12-30T00:46:26"/>
    <n v="0.23772498239790177"/>
    <n v="0.84102194752130754"/>
  </r>
  <r>
    <s v="Жук-трейл # 9 Вязынка"/>
    <s v="Трейл 5"/>
    <x v="2"/>
    <n v="3.5377937103539803"/>
    <s v="М"/>
    <n v="22"/>
    <x v="89"/>
    <n v="1988"/>
    <m/>
    <s v="М"/>
    <d v="1899-12-30T00:47:12"/>
    <n v="0.22635164846103295"/>
    <n v="0.80078543825369752"/>
  </r>
  <r>
    <s v="Жук-трейл # 9 Вязынка"/>
    <s v="Трейл 5"/>
    <x v="2"/>
    <n v="3.5377937103539803"/>
    <s v="М"/>
    <n v="22"/>
    <x v="90"/>
    <n v="1984"/>
    <m/>
    <s v="М"/>
    <d v="1899-12-30T00:49:29"/>
    <n v="0.19639969145448979"/>
    <n v="0.69482159314315639"/>
  </r>
  <r>
    <s v="Жук-трейл # 9 Вязынка"/>
    <s v="Трейл 5"/>
    <x v="2"/>
    <n v="3.5377937103539803"/>
    <s v="М"/>
    <n v="22"/>
    <x v="91"/>
    <n v="1987"/>
    <n v="4841"/>
    <s v="М"/>
    <d v="1899-12-30T00:55:14"/>
    <n v="0.14128968899875632"/>
    <n v="0.49985377307767009"/>
  </r>
  <r>
    <s v="Жук-трейл # 9 Вязынка"/>
    <s v="Трейл 5"/>
    <x v="2"/>
    <n v="3.5377937103539803"/>
    <s v="М"/>
    <n v="22"/>
    <x v="92"/>
    <n v="1982"/>
    <m/>
    <s v="М"/>
    <d v="1899-12-30T00:59:20"/>
    <n v="0.11397363566740458"/>
    <n v="0.40321521141032002"/>
  </r>
  <r>
    <s v="Жук-трейл # 9 Вязынка"/>
    <s v="Трейл 5"/>
    <x v="2"/>
    <n v="3.5377937103539803"/>
    <s v="М"/>
    <n v="22"/>
    <x v="93"/>
    <n v="1985"/>
    <m/>
    <s v="М"/>
    <d v="1899-12-30T01:11:09"/>
    <n v="6.6068269179552733E-2"/>
    <n v="0.2337359071573954"/>
  </r>
  <r>
    <s v="Жук-трейл # 9 Вязынка"/>
    <s v="Трейл 10"/>
    <x v="3"/>
    <n v="5.8329078730552997"/>
    <s v="Ж"/>
    <n v="31"/>
    <x v="94"/>
    <n v="1987"/>
    <n v="2440"/>
    <s v="Ж"/>
    <d v="1899-12-30T00:48:06"/>
    <n v="1"/>
    <n v="5.8329078730552997"/>
  </r>
  <r>
    <s v="Жук-трейл # 9 Вязынка"/>
    <s v="Трейл 10"/>
    <x v="3"/>
    <n v="5.8329078730552997"/>
    <s v="Ж"/>
    <n v="31"/>
    <x v="95"/>
    <n v="1989"/>
    <m/>
    <s v="Ж"/>
    <d v="1899-12-30T00:48:30"/>
    <n v="0.97505568993965697"/>
    <n v="5.6874100105163921"/>
  </r>
  <r>
    <s v="Жук-трейл # 9 Вязынка"/>
    <s v="Трейл 10"/>
    <x v="3"/>
    <n v="5.8329078730552997"/>
    <s v="Ж"/>
    <n v="31"/>
    <x v="96"/>
    <n v="1980"/>
    <m/>
    <s v="Ж"/>
    <d v="1899-12-30T00:56:27"/>
    <n v="0.61817144271343449"/>
    <n v="3.6057370751011453"/>
  </r>
  <r>
    <s v="Жук-трейл # 9 Вязынка"/>
    <s v="Трейл 10"/>
    <x v="3"/>
    <n v="5.8329078730552997"/>
    <s v="Ж"/>
    <n v="31"/>
    <x v="97"/>
    <n v="1986"/>
    <m/>
    <s v="Ж"/>
    <d v="1899-12-30T00:56:53"/>
    <n v="0.60409976441942537"/>
    <n v="3.5236582719929181"/>
  </r>
  <r>
    <s v="Жук-трейл # 9 Вязынка"/>
    <s v="Трейл 10"/>
    <x v="3"/>
    <n v="5.8329078730552997"/>
    <s v="Ж"/>
    <n v="31"/>
    <x v="98"/>
    <n v="1984"/>
    <m/>
    <s v="Ж"/>
    <d v="1899-12-30T00:57:36"/>
    <n v="0.58228820356749222"/>
    <n v="3.3964334469760527"/>
  </r>
  <r>
    <s v="Жук-трейл # 9 Вязынка"/>
    <s v="Трейл 10"/>
    <x v="3"/>
    <n v="5.8329078730552997"/>
    <s v="Ж"/>
    <n v="31"/>
    <x v="99"/>
    <n v="1987"/>
    <n v="2447"/>
    <s v="Ж"/>
    <d v="1899-12-30T00:59:08"/>
    <n v="0.5380148668509902"/>
    <n v="3.1381911526759394"/>
  </r>
  <r>
    <s v="Жук-трейл # 9 Вязынка"/>
    <s v="Трейл 10"/>
    <x v="3"/>
    <n v="5.8329078730552997"/>
    <s v="Ж"/>
    <n v="31"/>
    <x v="100"/>
    <n v="1983"/>
    <m/>
    <s v="Ж"/>
    <d v="1899-12-30T00:59:58"/>
    <n v="0.51598080935300739"/>
    <n v="3.0096685252206026"/>
  </r>
  <r>
    <s v="Жук-трейл # 9 Вязынка"/>
    <s v="Трейл 10"/>
    <x v="3"/>
    <n v="5.8329078730552997"/>
    <s v="Ж"/>
    <n v="31"/>
    <x v="101"/>
    <n v="1998"/>
    <m/>
    <s v="Ж"/>
    <d v="1899-12-30T01:01:21"/>
    <n v="0.4818951135831368"/>
    <n v="2.8108498020059565"/>
  </r>
  <r>
    <s v="Жук-трейл # 9 Вязынка"/>
    <s v="Трейл 10"/>
    <x v="3"/>
    <n v="5.8329078730552997"/>
    <s v="Ж"/>
    <n v="31"/>
    <x v="102"/>
    <n v="1985"/>
    <m/>
    <s v="Ж"/>
    <d v="1899-12-30T01:02:57"/>
    <n v="0.44575371247383971"/>
    <n v="2.6000403389322879"/>
  </r>
  <r>
    <s v="Жук-трейл # 9 Вязынка"/>
    <s v="Трейл 10"/>
    <x v="3"/>
    <n v="5.8329078730552997"/>
    <s v="Ж"/>
    <n v="31"/>
    <x v="103"/>
    <n v="1977"/>
    <n v="4286"/>
    <s v="Ж"/>
    <d v="1899-12-30T01:03:07"/>
    <n v="0.44258277189641376"/>
    <n v="2.5815445346732298"/>
  </r>
  <r>
    <s v="Жук-трейл # 9 Вязынка"/>
    <s v="Трейл 10"/>
    <x v="3"/>
    <n v="5.8329078730552997"/>
    <s v="Ж"/>
    <n v="31"/>
    <x v="104"/>
    <n v="1992"/>
    <n v="1664"/>
    <s v="Ж"/>
    <d v="1899-12-30T01:04:48"/>
    <n v="0.4088491789839403"/>
    <n v="2.3847795949876209"/>
  </r>
  <r>
    <s v="Жук-трейл # 9 Вязынка"/>
    <s v="Трейл 10"/>
    <x v="3"/>
    <n v="5.8329078730552997"/>
    <s v="Ж"/>
    <n v="31"/>
    <x v="105"/>
    <n v="1994"/>
    <m/>
    <s v="Ж"/>
    <d v="1899-12-30T01:04:53"/>
    <n v="0.40711894674284471"/>
    <n v="2.3746873097263204"/>
  </r>
  <r>
    <s v="Жук-трейл # 9 Вязынка"/>
    <s v="Трейл 10"/>
    <x v="3"/>
    <n v="5.8329078730552997"/>
    <s v="Ж"/>
    <n v="31"/>
    <x v="106"/>
    <n v="1993"/>
    <n v="3166"/>
    <s v="Ж"/>
    <d v="1899-12-30T01:04:57"/>
    <n v="0.40611675685305071"/>
    <n v="2.3688416284278442"/>
  </r>
  <r>
    <s v="Жук-трейл # 9 Вязынка"/>
    <s v="Трейл 10"/>
    <x v="3"/>
    <n v="5.8329078730552997"/>
    <s v="Ж"/>
    <n v="31"/>
    <x v="107"/>
    <n v="1981"/>
    <m/>
    <s v="Ж"/>
    <d v="1899-12-30T01:05:00"/>
    <n v="0.40502437452429718"/>
    <n v="2.3624698629420715"/>
  </r>
  <r>
    <s v="Жук-трейл # 9 Вязынка"/>
    <s v="Трейл 10"/>
    <x v="3"/>
    <n v="5.8329078730552997"/>
    <s v="Ж"/>
    <n v="31"/>
    <x v="108"/>
    <n v="1991"/>
    <m/>
    <s v="Ж"/>
    <d v="1899-12-30T01:05:08"/>
    <n v="0.40266579855948853"/>
    <n v="2.3487125066277401"/>
  </r>
  <r>
    <s v="Жук-трейл # 9 Вязынка"/>
    <s v="Трейл 10"/>
    <x v="3"/>
    <n v="5.8329078730552997"/>
    <s v="Ж"/>
    <n v="31"/>
    <x v="109"/>
    <n v="1992"/>
    <n v="4046"/>
    <s v="Ж"/>
    <d v="1899-12-30T01:05:15"/>
    <n v="0.40041753591574364"/>
    <n v="2.3355985977523441"/>
  </r>
  <r>
    <s v="Жук-трейл # 9 Вязынка"/>
    <s v="Трейл 10"/>
    <x v="3"/>
    <n v="5.8329078730552997"/>
    <s v="Ж"/>
    <n v="31"/>
    <x v="110"/>
    <n v="1990"/>
    <m/>
    <s v="Ж"/>
    <d v="1899-12-30T01:05:46"/>
    <n v="0.39114357643458875"/>
    <n v="2.2815044464803202"/>
  </r>
  <r>
    <s v="Жук-трейл # 9 Вязынка"/>
    <s v="Трейл 10"/>
    <x v="3"/>
    <n v="5.8329078730552997"/>
    <s v="Ж"/>
    <n v="31"/>
    <x v="111"/>
    <n v="1984"/>
    <n v="4730"/>
    <s v="Ж"/>
    <d v="1899-12-30T01:05:50"/>
    <n v="0.38974914412533257"/>
    <n v="2.2733708512852169"/>
  </r>
  <r>
    <s v="Жук-трейл # 9 Вязынка"/>
    <s v="Трейл 10"/>
    <x v="3"/>
    <n v="5.8329078730552997"/>
    <s v="Ж"/>
    <n v="31"/>
    <x v="112"/>
    <n v="1992"/>
    <m/>
    <s v="Ж"/>
    <d v="1899-12-30T01:06:21"/>
    <n v="0.38080191879059516"/>
    <n v="2.2211825101882274"/>
  </r>
  <r>
    <s v="Жук-трейл # 9 Вязынка"/>
    <s v="Трейл 10"/>
    <x v="3"/>
    <n v="5.8329078730552997"/>
    <s v="Ж"/>
    <n v="31"/>
    <x v="113"/>
    <n v="1989"/>
    <m/>
    <s v="Ж"/>
    <d v="1899-12-30T01:06:29"/>
    <n v="0.37845852896116666"/>
    <n v="2.2075137332025161"/>
  </r>
  <r>
    <s v="Жук-трейл # 9 Вязынка"/>
    <s v="Трейл 10"/>
    <x v="3"/>
    <n v="5.8329078730552997"/>
    <s v="Ж"/>
    <n v="31"/>
    <x v="114"/>
    <n v="1993"/>
    <m/>
    <s v="Ж"/>
    <d v="1899-12-30T01:10:19"/>
    <n v="0.31997105517263963"/>
    <n v="1.8663616868663013"/>
  </r>
  <r>
    <s v="Жук-трейл # 9 Вязынка"/>
    <s v="Трейл 10"/>
    <x v="3"/>
    <n v="5.8329078730552997"/>
    <s v="Ж"/>
    <n v="31"/>
    <x v="115"/>
    <n v="1992"/>
    <m/>
    <s v="Ж"/>
    <d v="1899-12-30T01:10:23"/>
    <n v="0.31910800819273716"/>
    <n v="1.8613276133424117"/>
  </r>
  <r>
    <s v="Жук-трейл # 9 Вязынка"/>
    <s v="Трейл 10"/>
    <x v="3"/>
    <n v="5.8329078730552997"/>
    <s v="Ж"/>
    <n v="31"/>
    <x v="116"/>
    <n v="1993"/>
    <n v="3187"/>
    <s v="Ж"/>
    <d v="1899-12-30T01:11:48"/>
    <n v="0.30063014725027054"/>
    <n v="1.7535479527738771"/>
  </r>
  <r>
    <s v="Жук-трейл # 9 Вязынка"/>
    <s v="Трейл 10"/>
    <x v="3"/>
    <n v="5.8329078730552997"/>
    <s v="Ж"/>
    <n v="31"/>
    <x v="117"/>
    <n v="1979"/>
    <n v="3547"/>
    <s v="Ж"/>
    <d v="1899-12-30T01:15:48"/>
    <n v="0.25536482793842336"/>
    <n v="1.4895195153834415"/>
  </r>
  <r>
    <s v="Жук-трейл # 9 Вязынка"/>
    <s v="Трейл 10"/>
    <x v="3"/>
    <n v="5.8329078730552997"/>
    <s v="Ж"/>
    <n v="31"/>
    <x v="118"/>
    <n v="1978"/>
    <m/>
    <s v="Ж"/>
    <d v="1899-12-30T01:18:38"/>
    <n v="0.22881780214886316"/>
    <n v="1.3346731596493138"/>
  </r>
  <r>
    <s v="Жук-трейл # 9 Вязынка"/>
    <s v="Трейл 10"/>
    <x v="3"/>
    <n v="5.8329078730552997"/>
    <s v="Ж"/>
    <n v="31"/>
    <x v="119"/>
    <n v="1992"/>
    <m/>
    <s v="Ж"/>
    <d v="1899-12-30T01:22:34"/>
    <n v="0.19758841829449716"/>
    <n v="1.1525150406945164"/>
  </r>
  <r>
    <s v="Жук-трейл # 9 Вязынка"/>
    <s v="Трейл 10"/>
    <x v="3"/>
    <n v="5.8329078730552997"/>
    <s v="Ж"/>
    <n v="31"/>
    <x v="120"/>
    <n v="1974"/>
    <n v="4220"/>
    <s v="Ж"/>
    <d v="1899-12-30T01:24:56"/>
    <n v="0.18160274179498578"/>
    <n v="1.0592720623844012"/>
  </r>
  <r>
    <s v="Жук-трейл # 9 Вязынка"/>
    <s v="Трейл 10"/>
    <x v="3"/>
    <n v="5.8329078730552997"/>
    <s v="Ж"/>
    <n v="31"/>
    <x v="121"/>
    <n v="1985"/>
    <m/>
    <s v="Ж"/>
    <d v="1899-12-30T01:40:01"/>
    <n v="0.1112050103736634"/>
    <n v="0.64864858053173746"/>
  </r>
  <r>
    <s v="Жук-трейл # 9 Вязынка"/>
    <s v="Трейл 10"/>
    <x v="3"/>
    <n v="5.8329078730552997"/>
    <s v="Ж"/>
    <n v="31"/>
    <x v="122"/>
    <n v="1985"/>
    <m/>
    <s v="Ж"/>
    <d v="1899-12-30T01:40:01"/>
    <n v="0.1111938917257423"/>
    <n v="0.64858372648274087"/>
  </r>
  <r>
    <s v="Жук-трейл # 9 Вязынка"/>
    <s v="Трейл 10"/>
    <x v="3"/>
    <n v="5.8329078730552997"/>
    <s v="М"/>
    <n v="67"/>
    <x v="123"/>
    <n v="1990"/>
    <m/>
    <s v="М"/>
    <d v="1899-12-30T00:41:21"/>
    <n v="1"/>
    <n v="5.8329078730552997"/>
  </r>
  <r>
    <s v="Жук-трейл # 9 Вязынка"/>
    <s v="Трейл 10"/>
    <x v="3"/>
    <n v="5.8329078730552997"/>
    <s v="М"/>
    <n v="67"/>
    <x v="124"/>
    <n v="1993"/>
    <n v="2423"/>
    <s v="М"/>
    <d v="1899-12-30T00:43:41"/>
    <n v="0.84815733995378517"/>
    <n v="4.9472236258060738"/>
  </r>
  <r>
    <s v="Жук-трейл # 9 Вязынка"/>
    <s v="Трейл 10"/>
    <x v="3"/>
    <n v="5.8329078730552997"/>
    <s v="М"/>
    <n v="67"/>
    <x v="125"/>
    <n v="1984"/>
    <m/>
    <s v="М"/>
    <d v="1899-12-30T00:45:58"/>
    <n v="0.72785520455798525"/>
    <n v="4.2455123531105476"/>
  </r>
  <r>
    <s v="Жук-трейл # 9 Вязынка"/>
    <s v="Трейл 10"/>
    <x v="3"/>
    <n v="5.8329078730552997"/>
    <s v="М"/>
    <n v="67"/>
    <x v="126"/>
    <n v="1982"/>
    <n v="2483"/>
    <s v="М"/>
    <d v="1899-12-30T00:46:28"/>
    <n v="0.70461108139328221"/>
    <n v="4.109931524100884"/>
  </r>
  <r>
    <s v="Жук-трейл # 9 Вязынка"/>
    <s v="Трейл 10"/>
    <x v="3"/>
    <n v="5.8329078730552997"/>
    <s v="М"/>
    <n v="67"/>
    <x v="127"/>
    <n v="1989"/>
    <n v="988"/>
    <s v="М"/>
    <d v="1899-12-30T00:47:51"/>
    <n v="0.64498065529513005"/>
    <n v="3.7621127422393306"/>
  </r>
  <r>
    <s v="Жук-трейл # 9 Вязынка"/>
    <s v="Трейл 10"/>
    <x v="3"/>
    <n v="5.8329078730552997"/>
    <s v="М"/>
    <n v="67"/>
    <x v="128"/>
    <n v="1991"/>
    <m/>
    <s v="М"/>
    <d v="1899-12-30T00:48:08"/>
    <n v="0.63425193171708172"/>
    <n v="3.6995330860130982"/>
  </r>
  <r>
    <s v="Жук-трейл # 9 Вязынка"/>
    <s v="Трейл 10"/>
    <x v="3"/>
    <n v="5.8329078730552997"/>
    <s v="М"/>
    <n v="67"/>
    <x v="129"/>
    <n v="1989"/>
    <m/>
    <s v="М"/>
    <d v="1899-12-30T00:48:08"/>
    <n v="0.63418603997647049"/>
    <n v="3.6991487455605179"/>
  </r>
  <r>
    <s v="Жук-трейл # 9 Вязынка"/>
    <s v="Трейл 10"/>
    <x v="3"/>
    <n v="5.8329078730552997"/>
    <s v="М"/>
    <n v="67"/>
    <x v="130"/>
    <n v="1985"/>
    <m/>
    <s v="М"/>
    <d v="1899-12-30T00:48:33"/>
    <n v="0.61755003516763107"/>
    <n v="3.6021124621348526"/>
  </r>
  <r>
    <s v="Жук-трейл # 9 Вязынка"/>
    <s v="Трейл 10"/>
    <x v="3"/>
    <n v="5.8329078730552997"/>
    <s v="М"/>
    <n v="67"/>
    <x v="131"/>
    <n v="1987"/>
    <m/>
    <s v="М"/>
    <d v="1899-12-30T00:48:38"/>
    <n v="0.61457078979589042"/>
    <n v="3.5847347983502629"/>
  </r>
  <r>
    <s v="Жук-трейл # 9 Вязынка"/>
    <s v="Трейл 10"/>
    <x v="3"/>
    <n v="5.8329078730552997"/>
    <s v="М"/>
    <n v="67"/>
    <x v="132"/>
    <n v="1989"/>
    <m/>
    <s v="М"/>
    <d v="1899-12-30T00:48:39"/>
    <n v="0.61381320364533687"/>
    <n v="3.5803158681281815"/>
  </r>
  <r>
    <s v="Жук-трейл # 9 Вязынка"/>
    <s v="Трейл 10"/>
    <x v="3"/>
    <n v="5.8329078730552997"/>
    <s v="М"/>
    <n v="67"/>
    <x v="133"/>
    <n v="1987"/>
    <m/>
    <s v="М"/>
    <d v="1899-12-30T00:48:58"/>
    <n v="0.60241274498714525"/>
    <n v="3.513818043064374"/>
  </r>
  <r>
    <s v="Жук-трейл # 9 Вязынка"/>
    <s v="Трейл 10"/>
    <x v="3"/>
    <n v="5.8329078730552997"/>
    <s v="М"/>
    <n v="67"/>
    <x v="134"/>
    <n v="1985"/>
    <n v="2328"/>
    <s v="М"/>
    <d v="1899-12-30T00:49:24"/>
    <n v="0.58633959567143135"/>
    <n v="3.4200648438759531"/>
  </r>
  <r>
    <s v="Жук-трейл # 9 Вязынка"/>
    <s v="Трейл 10"/>
    <x v="3"/>
    <n v="5.8329078730552997"/>
    <s v="М"/>
    <n v="67"/>
    <x v="135"/>
    <n v="1982"/>
    <n v="4776"/>
    <s v="М"/>
    <d v="1899-12-30T00:50:29"/>
    <n v="0.54966998566138803"/>
    <n v="3.206174386946504"/>
  </r>
  <r>
    <s v="Жук-трейл # 9 Вязынка"/>
    <s v="Трейл 10"/>
    <x v="3"/>
    <n v="5.8329078730552997"/>
    <s v="М"/>
    <n v="67"/>
    <x v="136"/>
    <n v="1981"/>
    <n v="5074"/>
    <s v="М"/>
    <d v="1899-12-30T00:50:32"/>
    <n v="0.54766032466387859"/>
    <n v="3.1944522194919589"/>
  </r>
  <r>
    <s v="Жук-трейл # 9 Вязынка"/>
    <s v="Трейл 10"/>
    <x v="3"/>
    <n v="5.8329078730552997"/>
    <s v="М"/>
    <n v="67"/>
    <x v="137"/>
    <n v="1984"/>
    <n v="4791"/>
    <s v="М"/>
    <d v="1899-12-30T00:50:36"/>
    <n v="0.54587618140649563"/>
    <n v="3.1840454762393113"/>
  </r>
  <r>
    <s v="Жук-трейл # 9 Вязынка"/>
    <s v="Трейл 10"/>
    <x v="3"/>
    <n v="5.8329078730552997"/>
    <s v="М"/>
    <n v="67"/>
    <x v="138"/>
    <n v="1987"/>
    <m/>
    <s v="М"/>
    <d v="1899-12-30T00:50:57"/>
    <n v="0.53454476599870304"/>
    <n v="3.1179503740943377"/>
  </r>
  <r>
    <s v="Жук-трейл # 9 Вязынка"/>
    <s v="Трейл 10"/>
    <x v="3"/>
    <n v="5.8329078730552997"/>
    <s v="М"/>
    <n v="67"/>
    <x v="139"/>
    <n v="1991"/>
    <n v="5002"/>
    <s v="М"/>
    <d v="1899-12-30T00:51:00"/>
    <n v="0.53286957061643569"/>
    <n v="3.1081791137602046"/>
  </r>
  <r>
    <s v="Жук-трейл # 9 Вязынка"/>
    <s v="Трейл 10"/>
    <x v="3"/>
    <n v="5.8329078730552997"/>
    <s v="М"/>
    <n v="67"/>
    <x v="140"/>
    <n v="1982"/>
    <m/>
    <s v="М"/>
    <d v="1899-12-30T00:51:28"/>
    <n v="0.51880825592998714"/>
    <n v="3.0261607606201109"/>
  </r>
  <r>
    <s v="Жук-трейл # 9 Вязынка"/>
    <s v="Трейл 10"/>
    <x v="3"/>
    <n v="5.8329078730552997"/>
    <s v="М"/>
    <n v="67"/>
    <x v="141"/>
    <n v="1987"/>
    <m/>
    <s v="М"/>
    <d v="1899-12-30T00:52:09"/>
    <n v="0.49839014892797906"/>
    <n v="2.9070638235352124"/>
  </r>
  <r>
    <s v="Жук-трейл # 9 Вязынка"/>
    <s v="Трейл 10"/>
    <x v="3"/>
    <n v="5.8329078730552997"/>
    <s v="М"/>
    <n v="67"/>
    <x v="142"/>
    <n v="1989"/>
    <m/>
    <s v="М"/>
    <d v="1899-12-30T00:52:22"/>
    <n v="0.49241768403228581"/>
    <n v="2.872226986023577"/>
  </r>
  <r>
    <s v="Жук-трейл # 9 Вязынка"/>
    <s v="Трейл 10"/>
    <x v="3"/>
    <n v="5.8329078730552997"/>
    <s v="М"/>
    <n v="67"/>
    <x v="143"/>
    <n v="1999"/>
    <m/>
    <s v="М"/>
    <d v="1899-12-30T00:52:26"/>
    <n v="0.49035454962205499"/>
    <n v="2.8601929130789703"/>
  </r>
  <r>
    <s v="Жук-трейл # 9 Вязынка"/>
    <s v="Трейл 10"/>
    <x v="3"/>
    <n v="5.8329078730552997"/>
    <s v="М"/>
    <n v="67"/>
    <x v="144"/>
    <n v="1967"/>
    <n v="5035"/>
    <s v="М"/>
    <d v="1899-12-30T00:52:34"/>
    <n v="0.48681801702525623"/>
    <n v="2.8395646442517859"/>
  </r>
  <r>
    <s v="Жук-трейл # 9 Вязынка"/>
    <s v="Трейл 10"/>
    <x v="3"/>
    <n v="5.8329078730552997"/>
    <s v="М"/>
    <n v="67"/>
    <x v="145"/>
    <n v="1988"/>
    <n v="3083"/>
    <s v="М"/>
    <d v="1899-12-30T00:52:37"/>
    <n v="0.48543137920636042"/>
    <n v="2.8314765136008724"/>
  </r>
  <r>
    <s v="Жук-трейл # 9 Вязынка"/>
    <s v="Трейл 10"/>
    <x v="3"/>
    <n v="5.8329078730552997"/>
    <s v="М"/>
    <n v="67"/>
    <x v="146"/>
    <n v="1982"/>
    <m/>
    <s v="М"/>
    <d v="1899-12-30T00:53:00"/>
    <n v="0.47483903898573115"/>
    <n v="2.7696923689338835"/>
  </r>
  <r>
    <s v="Жук-трейл # 9 Вязынка"/>
    <s v="Трейл 10"/>
    <x v="3"/>
    <n v="5.8329078730552997"/>
    <s v="М"/>
    <n v="67"/>
    <x v="147"/>
    <n v="1978"/>
    <m/>
    <s v="М"/>
    <d v="1899-12-30T00:53:01"/>
    <n v="0.47421244488420816"/>
    <n v="2.7660375032659004"/>
  </r>
  <r>
    <s v="Жук-трейл # 9 Вязынка"/>
    <s v="Трейл 10"/>
    <x v="3"/>
    <n v="5.8329078730552997"/>
    <s v="М"/>
    <n v="67"/>
    <x v="148"/>
    <n v="1994"/>
    <n v="3181"/>
    <s v="М"/>
    <d v="1899-12-30T00:54:19"/>
    <n v="0.44117884008489106"/>
    <n v="2.573355529756566"/>
  </r>
  <r>
    <s v="Жук-трейл # 9 Вязынка"/>
    <s v="Трейл 10"/>
    <x v="3"/>
    <n v="5.8329078730552997"/>
    <s v="М"/>
    <n v="67"/>
    <x v="149"/>
    <n v="1978"/>
    <n v="3344"/>
    <s v="М"/>
    <d v="1899-12-30T00:54:32"/>
    <n v="0.43610092054622951"/>
    <n v="2.543736492900766"/>
  </r>
  <r>
    <s v="Жук-трейл # 9 Вязынка"/>
    <s v="Трейл 10"/>
    <x v="3"/>
    <n v="5.8329078730552997"/>
    <s v="М"/>
    <n v="67"/>
    <x v="150"/>
    <n v="1980"/>
    <m/>
    <s v="М"/>
    <d v="1899-12-30T00:55:47"/>
    <n v="0.40732258977669383"/>
    <n v="2.3758751407817518"/>
  </r>
  <r>
    <s v="Жук-трейл # 9 Вязынка"/>
    <s v="Трейл 10"/>
    <x v="3"/>
    <n v="5.8329078730552997"/>
    <s v="М"/>
    <n v="67"/>
    <x v="151"/>
    <n v="1982"/>
    <n v="3185"/>
    <s v="М"/>
    <d v="1899-12-30T00:55:56"/>
    <n v="0.40405414670159628"/>
    <n v="2.356810613436382"/>
  </r>
  <r>
    <s v="Жук-трейл # 9 Вязынка"/>
    <s v="Трейл 10"/>
    <x v="3"/>
    <n v="5.8329078730552997"/>
    <s v="М"/>
    <n v="67"/>
    <x v="152"/>
    <n v="1979"/>
    <m/>
    <s v="М"/>
    <d v="1899-12-30T00:56:18"/>
    <n v="0.39603460687042169"/>
    <n v="2.3100333764168433"/>
  </r>
  <r>
    <s v="Жук-трейл # 9 Вязынка"/>
    <s v="Трейл 10"/>
    <x v="3"/>
    <n v="5.8329078730552997"/>
    <s v="М"/>
    <n v="67"/>
    <x v="153"/>
    <n v="1981"/>
    <n v="4483"/>
    <s v="М"/>
    <d v="1899-12-30T00:56:28"/>
    <n v="0.39253845605506898"/>
    <n v="2.2896406508005835"/>
  </r>
  <r>
    <s v="Жук-трейл # 9 Вязынка"/>
    <s v="Трейл 10"/>
    <x v="3"/>
    <n v="5.8329078730552997"/>
    <s v="М"/>
    <n v="67"/>
    <x v="154"/>
    <n v="1980"/>
    <m/>
    <s v="М"/>
    <d v="1899-12-30T00:56:43"/>
    <n v="0.38743927580781995"/>
    <n v="2.2598976021902768"/>
  </r>
  <r>
    <s v="Жук-трейл # 9 Вязынка"/>
    <s v="Трейл 10"/>
    <x v="3"/>
    <n v="5.8329078730552997"/>
    <s v="М"/>
    <n v="67"/>
    <x v="155"/>
    <n v="1992"/>
    <m/>
    <s v="М"/>
    <d v="1899-12-30T00:56:43"/>
    <n v="0.38737097448125934"/>
    <n v="2.2594992068448412"/>
  </r>
  <r>
    <s v="Жук-трейл # 9 Вязынка"/>
    <s v="Трейл 10"/>
    <x v="3"/>
    <n v="5.8329078730552997"/>
    <s v="М"/>
    <n v="67"/>
    <x v="156"/>
    <n v="1979"/>
    <m/>
    <s v="М"/>
    <d v="1899-12-30T00:56:50"/>
    <n v="0.3850582503886707"/>
    <n v="2.2460093002769761"/>
  </r>
  <r>
    <s v="Жук-трейл # 9 Вязынка"/>
    <s v="Трейл 10"/>
    <x v="3"/>
    <n v="5.8329078730552997"/>
    <s v="М"/>
    <n v="67"/>
    <x v="157"/>
    <n v="1991"/>
    <n v="4270"/>
    <s v="М"/>
    <d v="1899-12-30T00:57:15"/>
    <n v="0.37674504846769663"/>
    <n v="2.197519159341828"/>
  </r>
  <r>
    <s v="Жук-трейл # 9 Вязынка"/>
    <s v="Трейл 10"/>
    <x v="3"/>
    <n v="5.8329078730552997"/>
    <s v="М"/>
    <n v="67"/>
    <x v="158"/>
    <n v="1987"/>
    <m/>
    <s v="М"/>
    <d v="1899-12-30T00:57:35"/>
    <n v="0.37024024288702428"/>
    <n v="2.1595772276576302"/>
  </r>
  <r>
    <s v="Жук-трейл # 9 Вязынка"/>
    <s v="Трейл 10"/>
    <x v="3"/>
    <n v="5.8329078730552997"/>
    <s v="М"/>
    <n v="67"/>
    <x v="159"/>
    <n v="1989"/>
    <m/>
    <s v="М"/>
    <d v="1899-12-30T00:57:58"/>
    <n v="0.36303745271361521"/>
    <n v="2.1175640161471874"/>
  </r>
  <r>
    <s v="Жук-трейл # 9 Вязынка"/>
    <s v="Трейл 10"/>
    <x v="3"/>
    <n v="5.8329078730552997"/>
    <s v="М"/>
    <n v="67"/>
    <x v="160"/>
    <n v="1978"/>
    <n v="4758"/>
    <s v="М"/>
    <d v="1899-12-30T00:58:02"/>
    <n v="0.36166298282174014"/>
    <n v="2.1095468598935918"/>
  </r>
  <r>
    <s v="Жук-трейл # 9 Вязынка"/>
    <s v="Трейл 10"/>
    <x v="3"/>
    <n v="5.8329078730552997"/>
    <s v="М"/>
    <n v="67"/>
    <x v="161"/>
    <n v="1978"/>
    <n v="5014"/>
    <s v="М"/>
    <d v="1899-12-30T00:58:18"/>
    <n v="0.35684540287278516"/>
    <n v="2.0814463598802586"/>
  </r>
  <r>
    <s v="Жук-трейл # 9 Вязынка"/>
    <s v="Трейл 10"/>
    <x v="3"/>
    <n v="5.8329078730552997"/>
    <s v="М"/>
    <n v="67"/>
    <x v="162"/>
    <n v="1985"/>
    <n v="4458"/>
    <s v="М"/>
    <d v="1899-12-30T00:58:25"/>
    <n v="0.35462039596940259"/>
    <n v="2.0684680995959162"/>
  </r>
  <r>
    <s v="Жук-трейл # 9 Вязынка"/>
    <s v="Трейл 10"/>
    <x v="3"/>
    <n v="5.8329078730552997"/>
    <s v="М"/>
    <n v="67"/>
    <x v="163"/>
    <n v="1981"/>
    <n v="679"/>
    <s v="М"/>
    <d v="1899-12-30T00:58:38"/>
    <n v="0.35064383252712872"/>
    <n v="2.045273171385773"/>
  </r>
  <r>
    <s v="Жук-трейл # 9 Вязынка"/>
    <s v="Трейл 10"/>
    <x v="3"/>
    <n v="5.8329078730552997"/>
    <s v="М"/>
    <n v="67"/>
    <x v="164"/>
    <n v="1977"/>
    <m/>
    <s v="М"/>
    <d v="1899-12-30T00:58:40"/>
    <n v="0.35016587201019617"/>
    <n v="2.0424852717235478"/>
  </r>
  <r>
    <s v="Жук-трейл # 9 Вязынка"/>
    <s v="Трейл 10"/>
    <x v="3"/>
    <n v="5.8329078730552997"/>
    <s v="М"/>
    <n v="67"/>
    <x v="165"/>
    <n v="1978"/>
    <m/>
    <s v="М"/>
    <d v="1899-12-30T00:58:45"/>
    <n v="0.34847018046484557"/>
    <n v="2.0325944591583989"/>
  </r>
  <r>
    <s v="Жук-трейл # 9 Вязынка"/>
    <s v="Трейл 10"/>
    <x v="3"/>
    <n v="5.8329078730552997"/>
    <s v="М"/>
    <n v="67"/>
    <x v="166"/>
    <n v="1980"/>
    <n v="4514"/>
    <s v="М"/>
    <d v="1899-12-30T00:59:34"/>
    <n v="0.3344192171282715"/>
    <n v="1.9506364844884845"/>
  </r>
  <r>
    <s v="Жук-трейл # 9 Вязынка"/>
    <s v="Трейл 10"/>
    <x v="3"/>
    <n v="5.8329078730552997"/>
    <s v="М"/>
    <n v="67"/>
    <x v="167"/>
    <n v="1980"/>
    <m/>
    <s v="М"/>
    <d v="1899-12-30T00:59:47"/>
    <n v="0.33087958331485423"/>
    <n v="1.9299901265504702"/>
  </r>
  <r>
    <s v="Жук-трейл # 9 Вязынка"/>
    <s v="Трейл 10"/>
    <x v="3"/>
    <n v="5.8329078730552997"/>
    <s v="М"/>
    <n v="67"/>
    <x v="168"/>
    <n v="1989"/>
    <m/>
    <s v="М"/>
    <d v="1899-12-30T00:59:52"/>
    <n v="0.32949973195878157"/>
    <n v="1.921941580711988"/>
  </r>
  <r>
    <s v="Жук-трейл # 9 Вязынка"/>
    <s v="Трейл 10"/>
    <x v="3"/>
    <n v="5.8329078730552997"/>
    <s v="М"/>
    <n v="67"/>
    <x v="169"/>
    <n v="1991"/>
    <m/>
    <s v="М"/>
    <d v="1899-12-30T01:00:06"/>
    <n v="0.32567673962762078"/>
    <n v="1.8996424186449301"/>
  </r>
  <r>
    <s v="Жук-трейл # 9 Вязынка"/>
    <s v="Трейл 10"/>
    <x v="3"/>
    <n v="5.8329078730552997"/>
    <s v="М"/>
    <n v="67"/>
    <x v="170"/>
    <n v="1990"/>
    <n v="5087"/>
    <s v="М"/>
    <d v="1899-12-30T01:00:16"/>
    <n v="0.32290178942663833"/>
    <n v="1.8834563897702832"/>
  </r>
  <r>
    <s v="Жук-трейл # 9 Вязынка"/>
    <s v="Трейл 10"/>
    <x v="3"/>
    <n v="5.8329078730552997"/>
    <s v="М"/>
    <n v="67"/>
    <x v="171"/>
    <n v="1988"/>
    <n v="4440"/>
    <s v="М"/>
    <d v="1899-12-30T01:00:43"/>
    <n v="0.31595781076245"/>
    <n v="1.8429528019496111"/>
  </r>
  <r>
    <s v="Жук-трейл # 9 Вязынка"/>
    <s v="Трейл 10"/>
    <x v="3"/>
    <n v="5.8329078730552997"/>
    <s v="М"/>
    <n v="67"/>
    <x v="172"/>
    <n v="1989"/>
    <n v="1755"/>
    <s v="М"/>
    <d v="1899-12-30T01:01:23"/>
    <n v="0.30574835622199015"/>
    <n v="1.7834019941809627"/>
  </r>
  <r>
    <s v="Жук-трейл # 9 Вязынка"/>
    <s v="Трейл 10"/>
    <x v="3"/>
    <n v="5.8329078730552997"/>
    <s v="М"/>
    <n v="67"/>
    <x v="173"/>
    <n v="1984"/>
    <n v="4467"/>
    <s v="М"/>
    <d v="1899-12-30T01:01:25"/>
    <n v="0.30517619764361875"/>
    <n v="1.7800646459045439"/>
  </r>
  <r>
    <s v="Жук-трейл # 9 Вязынка"/>
    <s v="Трейл 10"/>
    <x v="3"/>
    <n v="5.8329078730552997"/>
    <s v="М"/>
    <n v="67"/>
    <x v="174"/>
    <n v="1977"/>
    <m/>
    <s v="М"/>
    <d v="1899-12-30T01:02:14"/>
    <n v="0.29336582344124862"/>
    <n v="1.7111758212358101"/>
  </r>
  <r>
    <s v="Жук-трейл # 9 Вязынка"/>
    <s v="Трейл 10"/>
    <x v="3"/>
    <n v="5.8329078730552997"/>
    <s v="М"/>
    <n v="67"/>
    <x v="175"/>
    <n v="1988"/>
    <n v="3028"/>
    <s v="М"/>
    <d v="1899-12-30T01:02:36"/>
    <n v="0.28824056131776143"/>
    <n v="1.6812806394442494"/>
  </r>
  <r>
    <s v="Жук-трейл # 9 Вязынка"/>
    <s v="Трейл 10"/>
    <x v="3"/>
    <n v="5.8329078730552997"/>
    <s v="М"/>
    <n v="67"/>
    <x v="176"/>
    <n v="1988"/>
    <m/>
    <s v="М"/>
    <d v="1899-12-30T01:02:55"/>
    <n v="0.28395497898588651"/>
    <n v="1.6562832325200296"/>
  </r>
  <r>
    <s v="Жук-трейл # 9 Вязынка"/>
    <s v="Трейл 10"/>
    <x v="3"/>
    <n v="5.8329078730552997"/>
    <s v="М"/>
    <n v="67"/>
    <x v="177"/>
    <n v="1989"/>
    <n v="4212"/>
    <s v="М"/>
    <d v="1899-12-30T01:03:07"/>
    <n v="0.28121927116814821"/>
    <n v="1.6403261008515648"/>
  </r>
  <r>
    <s v="Жук-трейл # 9 Вязынка"/>
    <s v="Трейл 10"/>
    <x v="3"/>
    <n v="5.8329078730552997"/>
    <s v="М"/>
    <n v="67"/>
    <x v="178"/>
    <n v="1981"/>
    <m/>
    <s v="М"/>
    <d v="1899-12-30T01:06:30"/>
    <n v="0.24044018590915772"/>
    <n v="1.402465453388406"/>
  </r>
  <r>
    <s v="Жук-трейл # 9 Вязынка"/>
    <s v="Трейл 10"/>
    <x v="3"/>
    <n v="5.8329078730552997"/>
    <s v="М"/>
    <n v="67"/>
    <x v="179"/>
    <n v="1985"/>
    <m/>
    <s v="М"/>
    <d v="1899-12-30T01:06:50"/>
    <n v="0.23677163839146076"/>
    <n v="1.3810671536897539"/>
  </r>
  <r>
    <s v="Жук-трейл # 9 Вязынка"/>
    <s v="Трейл 10"/>
    <x v="3"/>
    <n v="5.8329078730552997"/>
    <s v="М"/>
    <n v="67"/>
    <x v="180"/>
    <n v="1989"/>
    <n v="2368"/>
    <s v="М"/>
    <d v="1899-12-30T01:06:56"/>
    <n v="0.23572965629944034"/>
    <n v="1.3749893681416254"/>
  </r>
  <r>
    <s v="Жук-трейл # 9 Вязынка"/>
    <s v="Трейл 10"/>
    <x v="3"/>
    <n v="5.8329078730552997"/>
    <s v="М"/>
    <n v="67"/>
    <x v="181"/>
    <n v="1991"/>
    <n v="4203"/>
    <s v="М"/>
    <d v="1899-12-30T01:10:18"/>
    <n v="0.20341571536695899"/>
    <n v="1.186505127667111"/>
  </r>
  <r>
    <s v="Жук-трейл # 9 Вязынка"/>
    <s v="Трейл 10"/>
    <x v="3"/>
    <n v="5.8329078730552997"/>
    <s v="М"/>
    <n v="67"/>
    <x v="182"/>
    <n v="1982"/>
    <n v="5184"/>
    <s v="М"/>
    <d v="1899-12-30T01:10:38"/>
    <n v="0.20063486654338886"/>
    <n v="1.1702846926703323"/>
  </r>
  <r>
    <s v="Жук-трейл # 9 Вязынка"/>
    <s v="Трейл 10"/>
    <x v="3"/>
    <n v="5.8329078730552997"/>
    <s v="М"/>
    <n v="67"/>
    <x v="183"/>
    <n v="1986"/>
    <m/>
    <s v="М"/>
    <d v="1899-12-30T01:17:56"/>
    <n v="0.1493975905427038"/>
    <n v="0.87142238209202894"/>
  </r>
  <r>
    <s v="Жук-трейл # 9 Вязынка"/>
    <s v="Трейл 10"/>
    <x v="3"/>
    <n v="5.8329078730552997"/>
    <s v="М"/>
    <n v="67"/>
    <x v="184"/>
    <n v="1976"/>
    <m/>
    <s v="М"/>
    <d v="1899-12-30T01:18:38"/>
    <n v="0.14539650515438757"/>
    <n v="0.84808441962975267"/>
  </r>
  <r>
    <s v="Жук-трейл # 9 Вязынка"/>
    <s v="Трейл 10"/>
    <x v="3"/>
    <n v="5.8329078730552997"/>
    <s v="М"/>
    <n v="67"/>
    <x v="185"/>
    <n v="1976"/>
    <m/>
    <s v="М"/>
    <d v="1899-12-30T01:20:52"/>
    <n v="0.13365488781346793"/>
    <n v="0.77959664739949996"/>
  </r>
  <r>
    <s v="Жук-трейл # 9 Вязынка"/>
    <s v="Трейл 10"/>
    <x v="3"/>
    <n v="5.8329078730552997"/>
    <s v="М"/>
    <n v="67"/>
    <x v="186"/>
    <n v="1991"/>
    <n v="1721"/>
    <s v="М"/>
    <d v="1899-12-30T01:21:37"/>
    <n v="0.13002020899189434"/>
    <n v="0.75839590068511598"/>
  </r>
  <r>
    <s v="Жук-трейл # 9 Вязынка"/>
    <s v="Трейл 10"/>
    <x v="3"/>
    <n v="5.8329078730552997"/>
    <s v="М"/>
    <n v="67"/>
    <x v="187"/>
    <n v="1985"/>
    <n v="3528"/>
    <s v="М"/>
    <d v="1899-12-30T01:28:22"/>
    <n v="0.10246660085447044"/>
    <n v="0.59767824284925553"/>
  </r>
  <r>
    <s v="Жук-трейл # 9 Вязынка"/>
    <s v="Трейл 10"/>
    <x v="3"/>
    <n v="5.8329078730552997"/>
    <s v="М"/>
    <n v="67"/>
    <x v="188"/>
    <n v="1972"/>
    <n v="2747"/>
    <s v="М"/>
    <d v="1899-12-30T01:35:30"/>
    <n v="8.1176837311043276E-2"/>
    <n v="0.47349701346131351"/>
  </r>
  <r>
    <s v="Жук-трейл # 9 Вязынка"/>
    <s v="Трейл 10"/>
    <x v="3"/>
    <n v="5.8329078730552997"/>
    <s v="М"/>
    <n v="67"/>
    <x v="189"/>
    <n v="1972"/>
    <m/>
    <s v="М"/>
    <d v="1899-12-30T01:37:20"/>
    <n v="7.6655728872951232E-2"/>
    <n v="0.44712580445782968"/>
  </r>
  <r>
    <s v="Жук-трейл # 9 Вязынка"/>
    <s v="Трейл 21"/>
    <x v="4"/>
    <n v="9.2770934168591523"/>
    <s v="Ж"/>
    <n v="13"/>
    <x v="190"/>
    <n v="1992"/>
    <n v="4021"/>
    <s v="Ж"/>
    <d v="1899-12-30T02:14:50"/>
    <n v="1"/>
    <n v="9.2770934168591523"/>
  </r>
  <r>
    <s v="Жук-трейл # 9 Вязынка"/>
    <s v="Трейл 21"/>
    <x v="4"/>
    <n v="9.2770934168591523"/>
    <s v="Ж"/>
    <n v="13"/>
    <x v="191"/>
    <n v="1988"/>
    <n v="4760"/>
    <s v="Ж"/>
    <d v="1899-12-30T02:56:10"/>
    <n v="0.44835353980395742"/>
    <n v="4.1594176725407914"/>
  </r>
  <r>
    <s v="Жук-трейл # 9 Вязынка"/>
    <s v="Трейл 21"/>
    <x v="4"/>
    <n v="9.2770934168591523"/>
    <s v="Ж"/>
    <n v="13"/>
    <x v="192"/>
    <n v="1969"/>
    <m/>
    <s v="Ж"/>
    <d v="1899-12-30T03:00:25"/>
    <n v="0.41740903926409878"/>
    <n v="3.8723426502944744"/>
  </r>
  <r>
    <s v="Жук-трейл # 9 Вязынка"/>
    <s v="Трейл 21"/>
    <x v="4"/>
    <n v="9.2770934168591523"/>
    <s v="Ж"/>
    <n v="13"/>
    <x v="193"/>
    <n v="1997"/>
    <m/>
    <s v="Ж"/>
    <d v="1899-12-30T03:01:39"/>
    <n v="0.40896449642651361"/>
    <n v="3.794001837527528"/>
  </r>
  <r>
    <s v="Жук-трейл # 9 Вязынка"/>
    <s v="Трейл 21"/>
    <x v="4"/>
    <n v="9.2770934168591523"/>
    <s v="Ж"/>
    <n v="13"/>
    <x v="194"/>
    <n v="1984"/>
    <m/>
    <s v="Ж"/>
    <d v="1899-12-30T03:12:03"/>
    <n v="0.34605798859065001"/>
    <n v="3.210412287805839"/>
  </r>
  <r>
    <s v="Жук-трейл # 9 Вязынка"/>
    <s v="Трейл 21"/>
    <x v="4"/>
    <n v="9.2770934168591523"/>
    <s v="Ж"/>
    <n v="13"/>
    <x v="195"/>
    <n v="1986"/>
    <n v="3783"/>
    <s v="Ж"/>
    <d v="1899-12-30T03:17:29"/>
    <n v="0.31827349002480965"/>
    <n v="2.9526528990699488"/>
  </r>
  <r>
    <s v="Жук-трейл # 9 Вязынка"/>
    <s v="Трейл 21"/>
    <x v="4"/>
    <n v="9.2770934168591523"/>
    <s v="Ж"/>
    <n v="13"/>
    <x v="196"/>
    <n v="1997"/>
    <n v="3112"/>
    <s v="Ж"/>
    <d v="1899-12-30T03:23:08"/>
    <n v="0.29244771215327259"/>
    <n v="2.7130647451926455"/>
  </r>
  <r>
    <s v="Жук-трейл # 9 Вязынка"/>
    <s v="Трейл 21"/>
    <x v="4"/>
    <n v="9.2770934168591523"/>
    <s v="Ж"/>
    <n v="13"/>
    <x v="197"/>
    <n v="1986"/>
    <n v="4406"/>
    <s v="Ж"/>
    <d v="1899-12-30T03:36:42"/>
    <n v="0.24088795222394049"/>
    <n v="2.2347400357774005"/>
  </r>
  <r>
    <s v="Жук-трейл # 9 Вязынка"/>
    <s v="Трейл 21"/>
    <x v="4"/>
    <n v="9.2770934168591523"/>
    <s v="Ж"/>
    <n v="13"/>
    <x v="198"/>
    <n v="1986"/>
    <m/>
    <s v="Ж"/>
    <d v="1899-12-30T03:41:33"/>
    <n v="0.22541174994195701"/>
    <n v="2.0911658614692308"/>
  </r>
  <r>
    <s v="Жук-трейл # 9 Вязынка"/>
    <s v="Трейл 21"/>
    <x v="4"/>
    <n v="9.2770934168591523"/>
    <s v="Ж"/>
    <n v="13"/>
    <x v="199"/>
    <n v="1987"/>
    <m/>
    <s v="Ж"/>
    <d v="1899-12-30T03:43:24"/>
    <n v="0.21985801740323499"/>
    <n v="2.0396433658952562"/>
  </r>
  <r>
    <s v="Жук-трейл # 9 Вязынка"/>
    <s v="Трейл 21"/>
    <x v="4"/>
    <n v="9.2770934168591523"/>
    <s v="М"/>
    <n v="70"/>
    <x v="200"/>
    <n v="1984"/>
    <m/>
    <s v="М"/>
    <d v="1899-12-30T02:05:13"/>
    <n v="1"/>
    <n v="9.2770934168591523"/>
  </r>
  <r>
    <s v="Жук-трейл # 9 Вязынка"/>
    <s v="Трейл 21"/>
    <x v="4"/>
    <n v="9.2770934168591523"/>
    <s v="М"/>
    <n v="70"/>
    <x v="201"/>
    <n v="1978"/>
    <m/>
    <s v="М"/>
    <d v="1899-12-30T02:06:34"/>
    <n v="0.96834115081330829"/>
    <n v="8.9833913154839582"/>
  </r>
  <r>
    <s v="Жук-трейл # 9 Вязынка"/>
    <s v="Трейл 21"/>
    <x v="4"/>
    <n v="9.2770934168591523"/>
    <s v="М"/>
    <n v="70"/>
    <x v="202"/>
    <n v="1988"/>
    <n v="2536"/>
    <s v="М"/>
    <d v="1899-12-30T02:10:33"/>
    <n v="0.8823802662699568"/>
    <n v="8.185924159379443"/>
  </r>
  <r>
    <s v="Жук-трейл # 9 Вязынка"/>
    <s v="Трейл 21"/>
    <x v="4"/>
    <n v="9.2770934168591523"/>
    <s v="М"/>
    <n v="70"/>
    <x v="203"/>
    <n v="1995"/>
    <m/>
    <s v="М"/>
    <d v="1899-12-30T02:11:58"/>
    <n v="0.85426708696138598"/>
    <n v="7.925115568688919"/>
  </r>
  <r>
    <s v="Жук-трейл # 9 Вязынка"/>
    <s v="Трейл 21"/>
    <x v="4"/>
    <n v="9.2770934168591523"/>
    <s v="М"/>
    <n v="70"/>
    <x v="204"/>
    <n v="1997"/>
    <n v="2648"/>
    <s v="М"/>
    <d v="1899-12-30T02:20:45"/>
    <n v="0.7041111226420711"/>
    <n v="6.5321046606000648"/>
  </r>
  <r>
    <s v="Жук-трейл # 9 Вязынка"/>
    <s v="Трейл 21"/>
    <x v="4"/>
    <n v="9.2770934168591523"/>
    <s v="М"/>
    <n v="70"/>
    <x v="205"/>
    <n v="1986"/>
    <n v="3000"/>
    <s v="М"/>
    <d v="1899-12-30T02:23:44"/>
    <n v="0.66117119260403301"/>
    <n v="6.1337469183237889"/>
  </r>
  <r>
    <s v="Жук-трейл # 9 Вязынка"/>
    <s v="Трейл 21"/>
    <x v="4"/>
    <n v="9.2770934168591523"/>
    <s v="М"/>
    <n v="70"/>
    <x v="206"/>
    <n v="1987"/>
    <n v="4190"/>
    <s v="М"/>
    <d v="1899-12-30T02:25:04"/>
    <n v="0.64310741862678344"/>
    <n v="5.9661675996758161"/>
  </r>
  <r>
    <s v="Жук-трейл # 9 Вязынка"/>
    <s v="Трейл 21"/>
    <x v="4"/>
    <n v="9.2770934168591523"/>
    <s v="М"/>
    <n v="70"/>
    <x v="207"/>
    <n v="1987"/>
    <n v="3023"/>
    <s v="М"/>
    <d v="1899-12-30T02:25:42"/>
    <n v="0.63475738169987073"/>
    <n v="5.8887035270706232"/>
  </r>
  <r>
    <s v="Жук-трейл # 9 Вязынка"/>
    <s v="Трейл 21"/>
    <x v="4"/>
    <n v="9.2770934168591523"/>
    <s v="М"/>
    <n v="70"/>
    <x v="208"/>
    <n v="1990"/>
    <m/>
    <s v="М"/>
    <d v="1899-12-30T02:27:30"/>
    <n v="0.6118012421797242"/>
    <n v="5.6757372762517715"/>
  </r>
  <r>
    <s v="Жук-трейл # 9 Вязынка"/>
    <s v="Трейл 21"/>
    <x v="4"/>
    <n v="9.2770934168591523"/>
    <s v="М"/>
    <n v="70"/>
    <x v="209"/>
    <n v="1984"/>
    <m/>
    <s v="М"/>
    <d v="1899-12-30T02:27:41"/>
    <n v="0.60952560869655281"/>
    <n v="5.654626011845858"/>
  </r>
  <r>
    <s v="Жук-трейл # 9 Вязынка"/>
    <s v="Трейл 21"/>
    <x v="4"/>
    <n v="9.2770934168591523"/>
    <s v="М"/>
    <n v="70"/>
    <x v="210"/>
    <n v="1969"/>
    <m/>
    <s v="М"/>
    <d v="1899-12-30T02:29:15"/>
    <n v="0.59053194512352503"/>
    <n v="5.4784200205504838"/>
  </r>
  <r>
    <s v="Жук-трейл # 9 Вязынка"/>
    <s v="Трейл 21"/>
    <x v="4"/>
    <n v="9.2770934168591523"/>
    <s v="М"/>
    <n v="70"/>
    <x v="211"/>
    <n v="1975"/>
    <m/>
    <s v="М"/>
    <d v="1899-12-30T02:30:22"/>
    <n v="0.57747301970821063"/>
    <n v="5.3572711495488168"/>
  </r>
  <r>
    <s v="Жук-трейл # 9 Вязынка"/>
    <s v="Трейл 21"/>
    <x v="4"/>
    <n v="9.2770934168591523"/>
    <s v="М"/>
    <n v="70"/>
    <x v="212"/>
    <n v="1983"/>
    <n v="10"/>
    <s v="М"/>
    <d v="1899-12-30T02:31:43"/>
    <n v="0.56219442980695711"/>
    <n v="5.2155302437570068"/>
  </r>
  <r>
    <s v="Жук-трейл # 9 Вязынка"/>
    <s v="Трейл 21"/>
    <x v="4"/>
    <n v="9.2770934168591523"/>
    <s v="М"/>
    <n v="70"/>
    <x v="213"/>
    <n v="1988"/>
    <n v="2542"/>
    <s v="М"/>
    <d v="1899-12-30T02:41:06"/>
    <n v="0.46956940672593961"/>
    <n v="4.3562392518956718"/>
  </r>
  <r>
    <s v="Жук-трейл # 9 Вязынка"/>
    <s v="Трейл 21"/>
    <x v="4"/>
    <n v="9.2770934168591523"/>
    <s v="М"/>
    <n v="70"/>
    <x v="214"/>
    <n v="1984"/>
    <m/>
    <s v="М"/>
    <d v="1899-12-30T02:42:40"/>
    <n v="0.4561321808832996"/>
    <n v="4.2315808524900671"/>
  </r>
  <r>
    <s v="Жук-трейл # 9 Вязынка"/>
    <s v="Трейл 21"/>
    <x v="4"/>
    <n v="9.2770934168591523"/>
    <s v="М"/>
    <n v="70"/>
    <x v="215"/>
    <n v="1987"/>
    <m/>
    <s v="М"/>
    <d v="1899-12-30T02:43:43"/>
    <n v="0.4474121094962949"/>
    <n v="4.150683935631144"/>
  </r>
  <r>
    <s v="Жук-трейл # 9 Вязынка"/>
    <s v="Трейл 21"/>
    <x v="4"/>
    <n v="9.2770934168591523"/>
    <s v="М"/>
    <n v="70"/>
    <x v="216"/>
    <n v="1987"/>
    <m/>
    <s v="М"/>
    <d v="1899-12-30T02:43:57"/>
    <n v="0.44550455866465799"/>
    <n v="4.1329874083686411"/>
  </r>
  <r>
    <s v="Жук-трейл # 9 Вязынка"/>
    <s v="Трейл 21"/>
    <x v="4"/>
    <n v="9.2770934168591523"/>
    <s v="М"/>
    <n v="70"/>
    <x v="217"/>
    <n v="1983"/>
    <m/>
    <s v="М"/>
    <d v="1899-12-30T02:44:02"/>
    <n v="0.4448259187509323"/>
    <n v="4.1266916024925981"/>
  </r>
  <r>
    <s v="Жук-трейл # 9 Вязынка"/>
    <s v="Трейл 21"/>
    <x v="4"/>
    <n v="9.2770934168591523"/>
    <s v="М"/>
    <n v="70"/>
    <x v="218"/>
    <n v="1989"/>
    <n v="4473"/>
    <s v="М"/>
    <d v="1899-12-30T02:44:08"/>
    <n v="0.44401336906992023"/>
    <n v="4.11915350319601"/>
  </r>
  <r>
    <s v="Жук-трейл # 9 Вязынка"/>
    <s v="Трейл 21"/>
    <x v="4"/>
    <n v="9.2770934168591523"/>
    <s v="М"/>
    <n v="70"/>
    <x v="219"/>
    <n v="1983"/>
    <m/>
    <s v="М"/>
    <d v="1899-12-30T02:48:05"/>
    <n v="0.4134399684836767"/>
    <n v="3.8355212098863727"/>
  </r>
  <r>
    <s v="Жук-трейл # 9 Вязынка"/>
    <s v="Трейл 21"/>
    <x v="4"/>
    <n v="9.2770934168591523"/>
    <s v="М"/>
    <n v="70"/>
    <x v="220"/>
    <n v="1982"/>
    <m/>
    <s v="М"/>
    <d v="1899-12-30T02:48:43"/>
    <n v="0.40880147675336903"/>
    <n v="3.7924894887909795"/>
  </r>
  <r>
    <s v="Жук-трейл # 9 Вязынка"/>
    <s v="Трейл 21"/>
    <x v="4"/>
    <n v="9.2770934168591523"/>
    <s v="М"/>
    <n v="70"/>
    <x v="221"/>
    <n v="1981"/>
    <m/>
    <s v="М"/>
    <d v="1899-12-30T02:48:44"/>
    <n v="0.40868035039067441"/>
    <n v="3.791365788209017"/>
  </r>
  <r>
    <s v="Жук-трейл # 9 Вязынка"/>
    <s v="Трейл 21"/>
    <x v="4"/>
    <n v="9.2770934168591523"/>
    <s v="М"/>
    <n v="70"/>
    <x v="222"/>
    <n v="1990"/>
    <n v="3190"/>
    <s v="М"/>
    <d v="1899-12-30T02:48:49"/>
    <n v="0.40807543581989625"/>
    <n v="3.785753939226689"/>
  </r>
  <r>
    <s v="Жук-трейл # 9 Вязынка"/>
    <s v="Трейл 21"/>
    <x v="4"/>
    <n v="9.2770934168591523"/>
    <s v="М"/>
    <n v="70"/>
    <x v="223"/>
    <n v="1970"/>
    <n v="1568"/>
    <s v="М"/>
    <d v="1899-12-30T02:51:18"/>
    <n v="0.39058389003152555"/>
    <n v="3.6234832349427046"/>
  </r>
  <r>
    <s v="Жук-трейл # 9 Вязынка"/>
    <s v="Трейл 21"/>
    <x v="4"/>
    <n v="9.2770934168591523"/>
    <s v="М"/>
    <n v="70"/>
    <x v="224"/>
    <n v="1979"/>
    <n v="4237"/>
    <s v="М"/>
    <d v="1899-12-30T02:52:05"/>
    <n v="0.38527425163504508"/>
    <n v="3.5742252235288134"/>
  </r>
  <r>
    <s v="Жук-трейл # 9 Вязынка"/>
    <s v="Трейл 21"/>
    <x v="4"/>
    <n v="9.2770934168591523"/>
    <s v="М"/>
    <n v="70"/>
    <x v="225"/>
    <n v="1983"/>
    <n v="3249"/>
    <s v="М"/>
    <d v="1899-12-30T02:52:28"/>
    <n v="0.38271096594348269"/>
    <n v="3.5504453827140905"/>
  </r>
  <r>
    <s v="Жук-трейл # 9 Вязынка"/>
    <s v="Трейл 21"/>
    <x v="4"/>
    <n v="9.2770934168591523"/>
    <s v="М"/>
    <n v="70"/>
    <x v="226"/>
    <n v="1982"/>
    <n v="4895"/>
    <s v="М"/>
    <d v="1899-12-30T02:53:14"/>
    <n v="0.37765220873969024"/>
    <n v="3.5035148195612988"/>
  </r>
  <r>
    <s v="Жук-трейл # 9 Вязынка"/>
    <s v="Трейл 21"/>
    <x v="4"/>
    <n v="9.2770934168591523"/>
    <s v="М"/>
    <n v="70"/>
    <x v="227"/>
    <n v="1990"/>
    <m/>
    <s v="М"/>
    <d v="1899-12-30T02:53:30"/>
    <n v="0.37591354794042631"/>
    <n v="3.4873851009062964"/>
  </r>
  <r>
    <s v="Жук-трейл # 9 Вязынка"/>
    <s v="Трейл 21"/>
    <x v="4"/>
    <n v="9.2770934168591523"/>
    <s v="М"/>
    <n v="70"/>
    <x v="228"/>
    <n v="1979"/>
    <m/>
    <s v="М"/>
    <d v="1899-12-30T02:53:58"/>
    <n v="0.37289648442529072"/>
    <n v="3.4593955208317859"/>
  </r>
  <r>
    <s v="Жук-трейл # 9 Вязынка"/>
    <s v="Трейл 21"/>
    <x v="4"/>
    <n v="9.2770934168591523"/>
    <s v="М"/>
    <n v="70"/>
    <x v="229"/>
    <n v="1980"/>
    <n v="3417"/>
    <s v="М"/>
    <d v="1899-12-30T02:54:20"/>
    <n v="0.37054854553315253"/>
    <n v="3.4376134723923433"/>
  </r>
  <r>
    <s v="Жук-трейл # 9 Вязынка"/>
    <s v="Трейл 21"/>
    <x v="4"/>
    <n v="9.2770934168591523"/>
    <s v="М"/>
    <n v="70"/>
    <x v="230"/>
    <n v="1987"/>
    <n v="4543"/>
    <s v="М"/>
    <d v="1899-12-30T02:55:23"/>
    <n v="0.3639330149600925"/>
    <n v="3.3762405772639776"/>
  </r>
  <r>
    <s v="Жук-трейл # 9 Вязынка"/>
    <s v="Трейл 21"/>
    <x v="4"/>
    <n v="9.2770934168591523"/>
    <s v="М"/>
    <n v="70"/>
    <x v="231"/>
    <n v="1977"/>
    <m/>
    <s v="М"/>
    <d v="1899-12-30T02:58:43"/>
    <n v="0.34394678045635813"/>
    <n v="3.19082641272158"/>
  </r>
  <r>
    <s v="Жук-трейл # 9 Вязынка"/>
    <s v="Трейл 21"/>
    <x v="4"/>
    <n v="9.2770934168591523"/>
    <s v="М"/>
    <n v="70"/>
    <x v="232"/>
    <n v="1983"/>
    <m/>
    <s v="М"/>
    <d v="1899-12-30T02:59:29"/>
    <n v="0.33955805372684622"/>
    <n v="3.1501117848708313"/>
  </r>
  <r>
    <s v="Жук-трейл # 9 Вязынка"/>
    <s v="Трейл 21"/>
    <x v="4"/>
    <n v="9.2770934168591523"/>
    <s v="М"/>
    <n v="70"/>
    <x v="233"/>
    <n v="1979"/>
    <n v="1518"/>
    <s v="М"/>
    <d v="1899-12-30T03:01:56"/>
    <n v="0.32602401053582902"/>
    <n v="3.0245552018799584"/>
  </r>
  <r>
    <s v="Жук-трейл # 9 Вязынка"/>
    <s v="Трейл 21"/>
    <x v="4"/>
    <n v="9.2770934168591523"/>
    <s v="М"/>
    <n v="70"/>
    <x v="234"/>
    <n v="1984"/>
    <n v="2913"/>
    <s v="М"/>
    <d v="1899-12-30T03:01:59"/>
    <n v="0.325755358645408"/>
    <n v="3.0220628931959066"/>
  </r>
  <r>
    <s v="Жук-трейл # 9 Вязынка"/>
    <s v="Трейл 21"/>
    <x v="4"/>
    <n v="9.2770934168591523"/>
    <s v="М"/>
    <n v="70"/>
    <x v="235"/>
    <n v="1969"/>
    <m/>
    <s v="М"/>
    <d v="1899-12-30T03:03:35"/>
    <n v="0.31731212102523698"/>
    <n v="2.9437341890528406"/>
  </r>
  <r>
    <s v="Жук-трейл # 9 Вязынка"/>
    <s v="Трейл 21"/>
    <x v="4"/>
    <n v="9.2770934168591523"/>
    <s v="М"/>
    <n v="70"/>
    <x v="236"/>
    <n v="1980"/>
    <m/>
    <s v="М"/>
    <d v="1899-12-30T03:04:24"/>
    <n v="0.31311484997236788"/>
    <n v="2.904795713399495"/>
  </r>
  <r>
    <s v="Жук-трейл # 9 Вязынка"/>
    <s v="Трейл 21"/>
    <x v="4"/>
    <n v="9.2770934168591523"/>
    <s v="М"/>
    <n v="70"/>
    <x v="237"/>
    <n v="1983"/>
    <m/>
    <s v="М"/>
    <d v="1899-12-30T03:12:02"/>
    <n v="0.27724042366819218"/>
    <n v="2.571985309299428"/>
  </r>
  <r>
    <s v="Жук-трейл # 9 Вязынка"/>
    <s v="Трейл 21"/>
    <x v="4"/>
    <n v="9.2770934168591523"/>
    <s v="М"/>
    <n v="70"/>
    <x v="238"/>
    <n v="1983"/>
    <m/>
    <s v="М"/>
    <d v="1899-12-30T03:12:12"/>
    <n v="0.27651981991300084"/>
    <n v="2.5653002009459787"/>
  </r>
  <r>
    <s v="Жук-трейл # 9 Вязынка"/>
    <s v="Трейл 21"/>
    <x v="4"/>
    <n v="9.2770934168591523"/>
    <s v="М"/>
    <n v="70"/>
    <x v="239"/>
    <n v="1984"/>
    <n v="2901"/>
    <s v="М"/>
    <d v="1899-12-30T03:15:39"/>
    <n v="0.26214818709103771"/>
    <n v="2.4319732207038274"/>
  </r>
  <r>
    <s v="Жук-трейл # 9 Вязынка"/>
    <s v="Трейл 21"/>
    <x v="4"/>
    <n v="9.2770934168591523"/>
    <s v="М"/>
    <n v="70"/>
    <x v="240"/>
    <n v="1977"/>
    <m/>
    <s v="М"/>
    <d v="1899-12-30T03:16:30"/>
    <n v="0.25876095853151104"/>
    <n v="2.4005495849328451"/>
  </r>
  <r>
    <s v="Жук-трейл # 9 Вязынка"/>
    <s v="Трейл 21"/>
    <x v="4"/>
    <n v="9.2770934168591523"/>
    <s v="М"/>
    <n v="70"/>
    <x v="241"/>
    <n v="1979"/>
    <m/>
    <s v="М"/>
    <d v="1899-12-30T03:16:31"/>
    <n v="0.25869512721605359"/>
    <n v="2.3999388616695918"/>
  </r>
  <r>
    <s v="Жук-трейл # 9 Вязынка"/>
    <s v="Трейл 21"/>
    <x v="4"/>
    <n v="9.2770934168591523"/>
    <s v="М"/>
    <n v="70"/>
    <x v="242"/>
    <n v="1984"/>
    <n v="892"/>
    <s v="М"/>
    <d v="1899-12-30T03:18:38"/>
    <n v="0.25051285890683522"/>
    <n v="2.3240311942031666"/>
  </r>
  <r>
    <s v="Жук-трейл # 9 Вязынка"/>
    <s v="Трейл 21"/>
    <x v="4"/>
    <n v="9.2770934168591523"/>
    <s v="М"/>
    <n v="70"/>
    <x v="243"/>
    <n v="1978"/>
    <m/>
    <s v="М"/>
    <d v="1899-12-30T03:18:42"/>
    <n v="0.25026079165198706"/>
    <n v="2.3216927427326088"/>
  </r>
  <r>
    <s v="Жук-трейл # 9 Вязынка"/>
    <s v="Трейл 21"/>
    <x v="4"/>
    <n v="9.2770934168591523"/>
    <s v="М"/>
    <n v="70"/>
    <x v="244"/>
    <n v="1946"/>
    <m/>
    <s v="М"/>
    <d v="1899-12-30T03:23:26"/>
    <n v="0.23319544851676821"/>
    <n v="2.1633759602764275"/>
  </r>
  <r>
    <s v="Жук-трейл # 9 Вязынка"/>
    <s v="Трейл 21"/>
    <x v="4"/>
    <n v="9.2770934168591523"/>
    <s v="М"/>
    <n v="70"/>
    <x v="245"/>
    <n v="1970"/>
    <n v="82"/>
    <s v="М"/>
    <d v="1899-12-30T03:28:28"/>
    <n v="0.21670880075882376"/>
    <n v="2.0104277888951256"/>
  </r>
  <r>
    <s v="Жук-трейл # 9 Вязынка"/>
    <s v="Трейл 21"/>
    <x v="4"/>
    <n v="9.2770934168591523"/>
    <s v="М"/>
    <n v="70"/>
    <x v="246"/>
    <n v="1990"/>
    <m/>
    <s v="М"/>
    <d v="1899-12-30T03:28:31"/>
    <n v="0.21655294498672248"/>
    <n v="2.0089819003377851"/>
  </r>
  <r>
    <s v="Жук-трейл # 9 Вязынка"/>
    <s v="Трейл 21"/>
    <x v="4"/>
    <n v="9.2770934168591523"/>
    <s v="М"/>
    <n v="70"/>
    <x v="247"/>
    <n v="1964"/>
    <m/>
    <s v="М"/>
    <d v="1899-12-30T03:30:37"/>
    <n v="0.21013974941932584"/>
    <n v="1.9494860859584595"/>
  </r>
  <r>
    <s v="Жук-трейл # 9 Вязынка"/>
    <s v="Трейл 21"/>
    <x v="4"/>
    <n v="9.2770934168591523"/>
    <s v="М"/>
    <n v="70"/>
    <x v="248"/>
    <n v="1981"/>
    <m/>
    <s v="М"/>
    <d v="1899-12-30T03:33:56"/>
    <n v="0.20051692745659766"/>
    <n v="1.8602142676764264"/>
  </r>
  <r>
    <s v="Жук-трейл # 9 Вязынка"/>
    <s v="Трейл 21"/>
    <x v="4"/>
    <n v="9.2770934168591523"/>
    <s v="М"/>
    <n v="70"/>
    <x v="249"/>
    <n v="2002"/>
    <m/>
    <s v="М"/>
    <d v="1899-12-30T03:34:29"/>
    <n v="0.19897832189878192"/>
    <n v="1.8459404801848711"/>
  </r>
  <r>
    <s v="Жук-трейл # 9 Вязынка"/>
    <s v="Трейл 21"/>
    <x v="4"/>
    <n v="9.2770934168591523"/>
    <s v="М"/>
    <n v="70"/>
    <x v="250"/>
    <n v="1959"/>
    <n v="4970"/>
    <s v="М"/>
    <d v="1899-12-30T03:34:42"/>
    <n v="0.19837652668450809"/>
    <n v="1.840357569764234"/>
  </r>
  <r>
    <s v="Жук-трейл # 9 Вязынка"/>
    <s v="Трейл 21"/>
    <x v="4"/>
    <n v="9.2770934168591523"/>
    <s v="М"/>
    <n v="70"/>
    <x v="251"/>
    <n v="2002"/>
    <m/>
    <s v="М"/>
    <d v="1899-12-30T03:36:25"/>
    <n v="0.19369316897734606"/>
    <n v="1.7969096228103245"/>
  </r>
  <r>
    <s v="Жук-трейл # 9 Вязынка"/>
    <s v="Трейл 21"/>
    <x v="4"/>
    <n v="9.2770934168591523"/>
    <s v="М"/>
    <n v="70"/>
    <x v="252"/>
    <n v="1987"/>
    <m/>
    <s v="М"/>
    <d v="1899-12-30T03:37:25"/>
    <n v="0.19103278898224721"/>
    <n v="1.7722290290714493"/>
  </r>
  <r>
    <s v="Жук-трейл # 10 Неман"/>
    <s v="Трейл 5"/>
    <x v="5"/>
    <n v="3.331531617600195"/>
    <s v="Ж"/>
    <n v="11"/>
    <x v="62"/>
    <n v="1985"/>
    <n v="5076"/>
    <s v="Ж"/>
    <d v="1899-12-30T00:32:47"/>
    <n v="1"/>
    <n v="3.331531617600195"/>
  </r>
  <r>
    <s v="Жук-трейл # 10 Неман"/>
    <s v="Трейл 5"/>
    <x v="5"/>
    <n v="3.331531617600195"/>
    <s v="Ж"/>
    <n v="11"/>
    <x v="253"/>
    <n v="1990"/>
    <n v="4858"/>
    <s v="Ж"/>
    <d v="1899-12-30T00:33:08"/>
    <n v="0.96864343544903619"/>
    <n v="3.2270662313793377"/>
  </r>
  <r>
    <s v="Жук-трейл # 10 Неман"/>
    <s v="Трейл 5"/>
    <x v="5"/>
    <n v="3.331531617600195"/>
    <s v="Ж"/>
    <n v="11"/>
    <x v="254"/>
    <n v="1999"/>
    <n v="4805"/>
    <s v="Ж"/>
    <d v="1899-12-30T00:33:51"/>
    <n v="0.9084129349602571"/>
    <n v="3.0264064146570862"/>
  </r>
  <r>
    <s v="Жук-трейл # 10 Неман"/>
    <s v="Трейл 5"/>
    <x v="5"/>
    <n v="3.331531617600195"/>
    <s v="Ж"/>
    <n v="11"/>
    <x v="255"/>
    <n v="1985"/>
    <n v="5172"/>
    <s v="Ж"/>
    <d v="1899-12-30T00:34:25"/>
    <n v="0.86427691243992844"/>
    <n v="2.879365860155497"/>
  </r>
  <r>
    <s v="Жук-трейл # 10 Неман"/>
    <s v="Трейл 5"/>
    <x v="5"/>
    <n v="3.331531617600195"/>
    <s v="Ж"/>
    <n v="11"/>
    <x v="256"/>
    <n v="1983"/>
    <n v="4479"/>
    <s v="Ж"/>
    <d v="1899-12-30T00:41:46"/>
    <n v="0.4835817246373752"/>
    <n v="1.6110678053230467"/>
  </r>
  <r>
    <s v="Жук-трейл # 10 Неман"/>
    <s v="Трейл 5"/>
    <x v="5"/>
    <n v="3.331531617600195"/>
    <s v="Ж"/>
    <n v="11"/>
    <x v="64"/>
    <n v="1995"/>
    <n v="4735"/>
    <s v="Ж"/>
    <d v="1899-12-30T00:42:28"/>
    <n v="0.46006035347034291"/>
    <n v="1.5327056135907691"/>
  </r>
  <r>
    <s v="Жук-трейл # 10 Неман"/>
    <s v="Трейл 5"/>
    <x v="5"/>
    <n v="3.331531617600195"/>
    <s v="Ж"/>
    <n v="11"/>
    <x v="257"/>
    <n v="1992"/>
    <n v="5142"/>
    <s v="Ж"/>
    <d v="1899-12-30T00:42:53"/>
    <n v="0.44677999726048073"/>
    <n v="1.4884616869846201"/>
  </r>
  <r>
    <s v="Жук-трейл # 10 Неман"/>
    <s v="Трейл 5"/>
    <x v="5"/>
    <n v="3.331531617600195"/>
    <s v="Ж"/>
    <n v="11"/>
    <x v="258"/>
    <n v="1976"/>
    <n v="5136"/>
    <s v="Ж"/>
    <d v="1899-12-30T00:42:54"/>
    <n v="0.44625947692768853"/>
    <n v="1.4867275570383192"/>
  </r>
  <r>
    <s v="Жук-трейл # 10 Неман"/>
    <s v="Трейл 5"/>
    <x v="5"/>
    <n v="3.331531617600195"/>
    <s v="Ж"/>
    <n v="11"/>
    <x v="259"/>
    <n v="1990"/>
    <m/>
    <s v="Ж"/>
    <d v="1899-12-30T00:44:14"/>
    <n v="0.40710864443849037"/>
    <n v="1.3562953207451864"/>
  </r>
  <r>
    <s v="Жук-трейл # 10 Неман"/>
    <s v="Трейл 5"/>
    <x v="5"/>
    <n v="3.331531617600195"/>
    <s v="Ж"/>
    <n v="11"/>
    <x v="68"/>
    <n v="1989"/>
    <n v="4939"/>
    <s v="Ж"/>
    <d v="1899-12-30T00:46:19"/>
    <n v="0.35460711025577363"/>
    <n v="1.1813847996429483"/>
  </r>
  <r>
    <s v="Жук-трейл # 10 Неман"/>
    <s v="Трейл 5"/>
    <x v="5"/>
    <n v="3.331531617600195"/>
    <s v="Ж"/>
    <n v="11"/>
    <x v="260"/>
    <n v="1976"/>
    <m/>
    <s v="Ж"/>
    <d v="1899-12-30T01:06:41"/>
    <n v="0.11882489128438789"/>
    <n v="0.39586888227184408"/>
  </r>
  <r>
    <s v="Жук-трейл # 10 Неман"/>
    <s v="Трейл 5"/>
    <x v="5"/>
    <n v="3.331531617600195"/>
    <s v="М"/>
    <n v="19"/>
    <x v="261"/>
    <n v="1987"/>
    <n v="2684"/>
    <s v="М"/>
    <d v="1899-12-30T00:28:09"/>
    <n v="1"/>
    <n v="3.331531617600195"/>
  </r>
  <r>
    <s v="Жук-трейл # 10 Неман"/>
    <s v="Трейл 5"/>
    <x v="5"/>
    <n v="3.331531617600195"/>
    <s v="М"/>
    <n v="19"/>
    <x v="262"/>
    <n v="1986"/>
    <n v="0"/>
    <s v="М"/>
    <d v="1899-12-30T00:28:23"/>
    <n v="0.97537373310802233"/>
    <n v="3.2494884308261107"/>
  </r>
  <r>
    <s v="Жук-трейл # 10 Неман"/>
    <s v="Трейл 5"/>
    <x v="5"/>
    <n v="3.331531617600195"/>
    <s v="М"/>
    <n v="19"/>
    <x v="263"/>
    <n v="1988"/>
    <n v="2929"/>
    <s v="М"/>
    <d v="1899-12-30T00:30:16"/>
    <n v="0.80483426086376553"/>
    <n v="2.6813307869955181"/>
  </r>
  <r>
    <s v="Жук-трейл # 10 Неман"/>
    <s v="Трейл 5"/>
    <x v="5"/>
    <n v="3.331531617600195"/>
    <s v="М"/>
    <n v="19"/>
    <x v="264"/>
    <n v="1994"/>
    <n v="5185"/>
    <s v="М"/>
    <d v="1899-12-30T00:30:34"/>
    <n v="0.78137120427373219"/>
    <n v="2.6031628721202793"/>
  </r>
  <r>
    <s v="Жук-трейл # 10 Неман"/>
    <s v="Трейл 5"/>
    <x v="5"/>
    <n v="3.331531617600195"/>
    <s v="М"/>
    <n v="19"/>
    <x v="265"/>
    <n v="1990"/>
    <n v="5196"/>
    <s v="М"/>
    <d v="1899-12-30T00:31:14"/>
    <n v="0.73205065788992285"/>
    <n v="2.4388499124453018"/>
  </r>
  <r>
    <s v="Жук-трейл # 10 Неман"/>
    <s v="Трейл 5"/>
    <x v="5"/>
    <n v="3.331531617600195"/>
    <s v="М"/>
    <n v="19"/>
    <x v="75"/>
    <n v="1993"/>
    <n v="4736"/>
    <s v="М"/>
    <d v="1899-12-30T00:31:18"/>
    <n v="0.72796534610363417"/>
    <n v="2.4252395670615261"/>
  </r>
  <r>
    <s v="Жук-трейл # 10 Неман"/>
    <s v="Трейл 5"/>
    <x v="5"/>
    <n v="3.331531617600195"/>
    <s v="М"/>
    <n v="19"/>
    <x v="77"/>
    <n v="1961"/>
    <n v="4272"/>
    <s v="М"/>
    <d v="1899-12-30T00:31:55"/>
    <n v="0.68604246794849999"/>
    <n v="2.2855721729868961"/>
  </r>
  <r>
    <s v="Жук-трейл # 10 Неман"/>
    <s v="Трейл 5"/>
    <x v="5"/>
    <n v="3.331531617600195"/>
    <s v="М"/>
    <n v="19"/>
    <x v="266"/>
    <n v="1990"/>
    <n v="5195"/>
    <s v="М"/>
    <d v="1899-12-30T00:32:18"/>
    <n v="0.66252669425632049"/>
    <n v="2.2072286294190691"/>
  </r>
  <r>
    <s v="Жук-трейл # 10 Неман"/>
    <s v="Трейл 5"/>
    <x v="5"/>
    <n v="3.331531617600195"/>
    <s v="М"/>
    <n v="19"/>
    <x v="79"/>
    <n v="1984"/>
    <n v="5077"/>
    <s v="М"/>
    <d v="1899-12-30T00:32:52"/>
    <n v="0.62836572512756972"/>
    <n v="2.0934202806787718"/>
  </r>
  <r>
    <s v="Жук-трейл # 10 Неман"/>
    <s v="Трейл 5"/>
    <x v="5"/>
    <n v="3.331531617600195"/>
    <s v="М"/>
    <n v="19"/>
    <x v="76"/>
    <n v="1969"/>
    <n v="5027"/>
    <s v="М"/>
    <d v="1899-12-30T00:33:13"/>
    <n v="0.60944861102128212"/>
    <n v="2.0303973169199239"/>
  </r>
  <r>
    <s v="Жук-трейл # 10 Неман"/>
    <s v="Трейл 5"/>
    <x v="5"/>
    <n v="3.331531617600195"/>
    <s v="М"/>
    <n v="19"/>
    <x v="267"/>
    <n v="1983"/>
    <n v="0"/>
    <s v="М"/>
    <d v="1899-12-30T00:34:03"/>
    <n v="0.56577986385478729"/>
    <n v="1.8849135050337575"/>
  </r>
  <r>
    <s v="Жук-трейл # 10 Неман"/>
    <s v="Трейл 5"/>
    <x v="5"/>
    <n v="3.331531617600195"/>
    <s v="М"/>
    <n v="19"/>
    <x v="78"/>
    <n v="1993"/>
    <n v="4762"/>
    <s v="М"/>
    <d v="1899-12-30T00:36:19"/>
    <n v="0.46604277419371826"/>
    <n v="1.5526362373804805"/>
  </r>
  <r>
    <s v="Жук-трейл # 10 Неман"/>
    <s v="Трейл 5"/>
    <x v="5"/>
    <n v="3.331531617600195"/>
    <s v="М"/>
    <n v="19"/>
    <x v="268"/>
    <n v="1971"/>
    <n v="5168"/>
    <s v="М"/>
    <d v="1899-12-30T00:36:39"/>
    <n v="0.45319468448370992"/>
    <n v="1.5098324202858242"/>
  </r>
  <r>
    <s v="Жук-трейл # 10 Неман"/>
    <s v="Трейл 5"/>
    <x v="5"/>
    <n v="3.331531617600195"/>
    <s v="М"/>
    <n v="19"/>
    <x v="269"/>
    <n v="1977"/>
    <m/>
    <s v="М"/>
    <d v="1899-12-30T00:38:36"/>
    <n v="0.38823467424983304"/>
    <n v="1.293416092312031"/>
  </r>
  <r>
    <s v="Жук-трейл # 10 Неман"/>
    <s v="Трейл 5"/>
    <x v="5"/>
    <n v="3.331531617600195"/>
    <s v="М"/>
    <n v="19"/>
    <x v="270"/>
    <n v="1992"/>
    <n v="0"/>
    <s v="М"/>
    <d v="1899-12-30T00:38:45"/>
    <n v="0.38374318754353071"/>
    <n v="1.2784525623399539"/>
  </r>
  <r>
    <s v="Жук-трейл # 10 Неман"/>
    <s v="Трейл 5"/>
    <x v="5"/>
    <n v="3.331531617600195"/>
    <s v="М"/>
    <n v="19"/>
    <x v="271"/>
    <n v="1984"/>
    <n v="0"/>
    <s v="М"/>
    <d v="1899-12-30T00:40:16"/>
    <n v="0.34207584365897575"/>
    <n v="1.1396364887671389"/>
  </r>
  <r>
    <s v="Жук-трейл # 10 Неман"/>
    <s v="Трейл 5"/>
    <x v="5"/>
    <n v="3.331531617600195"/>
    <s v="М"/>
    <n v="19"/>
    <x v="272"/>
    <n v="2000"/>
    <n v="0"/>
    <s v="М"/>
    <d v="1899-12-30T00:46:42"/>
    <n v="0.21924645459363337"/>
    <n v="0.73042649552543504"/>
  </r>
  <r>
    <s v="Жук-трейл # 10 Неман"/>
    <s v="Трейл 5"/>
    <x v="5"/>
    <n v="3.331531617600195"/>
    <s v="М"/>
    <n v="19"/>
    <x v="273"/>
    <n v="1988"/>
    <m/>
    <s v="М"/>
    <d v="1899-12-30T00:48:46"/>
    <n v="0.19251455191423053"/>
    <n v="0.64136831655039317"/>
  </r>
  <r>
    <s v="Жук-трейл # 10 Неман"/>
    <s v="Трейл 5"/>
    <x v="5"/>
    <n v="3.331531617600195"/>
    <s v="М"/>
    <n v="19"/>
    <x v="91"/>
    <n v="1987"/>
    <n v="4841"/>
    <s v="М"/>
    <d v="1899-12-30T00:50:08"/>
    <n v="0.17723000146811349"/>
    <n v="0.59044735347834909"/>
  </r>
  <r>
    <s v="Жук-трейл # 10 Неман"/>
    <s v="Трейл 10"/>
    <x v="6"/>
    <n v="5.5672957090527282"/>
    <s v="Ж"/>
    <n v="33"/>
    <x v="94"/>
    <n v="1987"/>
    <n v="2440"/>
    <s v="Ж"/>
    <d v="1899-12-30T00:56:00"/>
    <n v="1"/>
    <n v="5.5672957090527282"/>
  </r>
  <r>
    <s v="Жук-трейл # 10 Неман"/>
    <s v="Трейл 10"/>
    <x v="6"/>
    <n v="5.5672957090527282"/>
    <s v="Ж"/>
    <n v="33"/>
    <x v="274"/>
    <n v="1992"/>
    <n v="3123"/>
    <s v="Ж"/>
    <d v="1899-12-30T01:00:46"/>
    <n v="0.78270937109125505"/>
    <n v="4.3575745231117038"/>
  </r>
  <r>
    <s v="Жук-трейл # 10 Неман"/>
    <s v="Трейл 10"/>
    <x v="6"/>
    <n v="5.5672957090527282"/>
    <s v="Ж"/>
    <n v="33"/>
    <x v="275"/>
    <n v="1996"/>
    <n v="5133"/>
    <s v="Ж"/>
    <d v="1899-12-30T01:01:04"/>
    <n v="0.7709140974471177"/>
    <n v="4.2919067467655951"/>
  </r>
  <r>
    <s v="Жук-трейл # 10 Неман"/>
    <s v="Трейл 10"/>
    <x v="6"/>
    <n v="5.5672957090527282"/>
    <s v="Ж"/>
    <n v="33"/>
    <x v="276"/>
    <n v="1985"/>
    <n v="5173"/>
    <s v="Ж"/>
    <d v="1899-12-30T01:03:46"/>
    <n v="0.67745488538481136"/>
    <n v="3.7715916764796682"/>
  </r>
  <r>
    <s v="Жук-трейл # 10 Неман"/>
    <s v="Трейл 10"/>
    <x v="6"/>
    <n v="5.5672957090527282"/>
    <s v="Ж"/>
    <n v="33"/>
    <x v="277"/>
    <n v="1971"/>
    <n v="5132"/>
    <s v="Ж"/>
    <d v="1899-12-30T01:04:42"/>
    <n v="0.64830429739120787"/>
    <n v="3.6093017330265154"/>
  </r>
  <r>
    <s v="Жук-трейл # 10 Неман"/>
    <s v="Трейл 10"/>
    <x v="6"/>
    <n v="5.5672957090527282"/>
    <s v="Ж"/>
    <n v="33"/>
    <x v="278"/>
    <n v="1986"/>
    <n v="3581"/>
    <s v="Ж"/>
    <d v="1899-12-30T01:06:55"/>
    <n v="0.58620863917657373"/>
    <n v="3.2635968414973782"/>
  </r>
  <r>
    <s v="Жук-трейл # 10 Неман"/>
    <s v="Трейл 10"/>
    <x v="6"/>
    <n v="5.5672957090527282"/>
    <s v="Ж"/>
    <n v="33"/>
    <x v="279"/>
    <n v="1995"/>
    <m/>
    <s v="Ж"/>
    <d v="1899-12-30T01:07:09"/>
    <n v="0.58007516156237793"/>
    <n v="3.2294499578942948"/>
  </r>
  <r>
    <s v="Жук-трейл # 10 Неман"/>
    <s v="Трейл 10"/>
    <x v="6"/>
    <n v="5.5672957090527282"/>
    <s v="Ж"/>
    <n v="33"/>
    <x v="104"/>
    <n v="1992"/>
    <n v="1664"/>
    <s v="Ж"/>
    <d v="1899-12-30T01:08:56"/>
    <n v="0.53597306534711153"/>
    <n v="2.9839205468748116"/>
  </r>
  <r>
    <s v="Жук-трейл # 10 Неман"/>
    <s v="Трейл 10"/>
    <x v="6"/>
    <n v="5.5672957090527282"/>
    <s v="Ж"/>
    <n v="33"/>
    <x v="103"/>
    <n v="1977"/>
    <n v="4286"/>
    <s v="Ж"/>
    <d v="1899-12-30T01:10:54"/>
    <n v="0.49266983435474526"/>
    <n v="2.7428386547828918"/>
  </r>
  <r>
    <s v="Жук-трейл # 10 Неман"/>
    <s v="Трейл 10"/>
    <x v="6"/>
    <n v="5.5672957090527282"/>
    <s v="Ж"/>
    <n v="33"/>
    <x v="280"/>
    <n v="0"/>
    <n v="5178"/>
    <s v="Ж"/>
    <d v="1899-12-30T01:12:38"/>
    <n v="0.45820263905772207"/>
    <n v="2.5509495863026923"/>
  </r>
  <r>
    <s v="Жук-трейл # 10 Неман"/>
    <s v="Трейл 10"/>
    <x v="6"/>
    <n v="5.5672957090527282"/>
    <s v="Ж"/>
    <n v="33"/>
    <x v="281"/>
    <n v="1983"/>
    <n v="5164"/>
    <s v="Ж"/>
    <d v="1899-12-30T01:14:22"/>
    <n v="0.42687700589748923"/>
    <n v="2.376550523226368"/>
  </r>
  <r>
    <s v="Жук-трейл # 10 Неман"/>
    <s v="Трейл 10"/>
    <x v="6"/>
    <n v="5.5672957090527282"/>
    <s v="Ж"/>
    <n v="33"/>
    <x v="282"/>
    <n v="1977"/>
    <n v="4524"/>
    <s v="Ж"/>
    <d v="1899-12-30T01:15:09"/>
    <n v="0.41386045912293851"/>
    <n v="2.3040835582217274"/>
  </r>
  <r>
    <s v="Жук-трейл # 10 Неман"/>
    <s v="Трейл 10"/>
    <x v="6"/>
    <n v="5.5672957090527282"/>
    <s v="Ж"/>
    <n v="33"/>
    <x v="197"/>
    <n v="1986"/>
    <n v="4406"/>
    <s v="Ж"/>
    <d v="1899-12-30T01:15:33"/>
    <n v="0.40715935247377133"/>
    <n v="2.2667765159279143"/>
  </r>
  <r>
    <s v="Жук-трейл # 10 Неман"/>
    <s v="Трейл 10"/>
    <x v="6"/>
    <n v="5.5672957090527282"/>
    <s v="Ж"/>
    <n v="33"/>
    <x v="283"/>
    <n v="1987"/>
    <n v="5174"/>
    <s v="Ж"/>
    <d v="1899-12-30T01:15:51"/>
    <n v="0.40240053437768109"/>
    <n v="2.2402827683613888"/>
  </r>
  <r>
    <s v="Жук-трейл # 10 Неман"/>
    <s v="Трейл 10"/>
    <x v="6"/>
    <n v="5.5672957090527282"/>
    <s v="Ж"/>
    <n v="33"/>
    <x v="284"/>
    <n v="1981"/>
    <m/>
    <s v="Ж"/>
    <d v="1899-12-30T01:16:17"/>
    <n v="0.39547811863068516"/>
    <n v="2.2017436328768594"/>
  </r>
  <r>
    <s v="Жук-трейл # 10 Неман"/>
    <s v="Трейл 10"/>
    <x v="6"/>
    <n v="5.5672957090527282"/>
    <s v="Ж"/>
    <n v="33"/>
    <x v="285"/>
    <n v="1991"/>
    <n v="5192"/>
    <s v="Ж"/>
    <d v="1899-12-30T01:16:40"/>
    <n v="0.38975395753988751"/>
    <n v="2.1698755353981349"/>
  </r>
  <r>
    <s v="Жук-трейл # 10 Неман"/>
    <s v="Трейл 10"/>
    <x v="6"/>
    <n v="5.5672957090527282"/>
    <s v="Ж"/>
    <n v="33"/>
    <x v="109"/>
    <n v="1992"/>
    <n v="4046"/>
    <s v="Ж"/>
    <d v="1899-12-30T01:17:36"/>
    <n v="0.37578560548131601"/>
    <n v="2.0921095889199122"/>
  </r>
  <r>
    <s v="Жук-трейл # 10 Неман"/>
    <s v="Трейл 10"/>
    <x v="6"/>
    <n v="5.5672957090527282"/>
    <s v="Ж"/>
    <n v="33"/>
    <x v="286"/>
    <n v="1996"/>
    <n v="3183"/>
    <s v="Ж"/>
    <d v="1899-12-30T01:18:12"/>
    <n v="0.36720200592525376"/>
    <n v="2.0443221519432195"/>
  </r>
  <r>
    <s v="Жук-трейл # 10 Неман"/>
    <s v="Трейл 10"/>
    <x v="6"/>
    <n v="5.5672957090527282"/>
    <s v="Ж"/>
    <n v="33"/>
    <x v="111"/>
    <n v="1984"/>
    <n v="4730"/>
    <s v="Ж"/>
    <d v="1899-12-30T01:19:10"/>
    <n v="0.35400381925854496"/>
    <n v="1.970843943946375"/>
  </r>
  <r>
    <s v="Жук-трейл # 10 Неман"/>
    <s v="Трейл 10"/>
    <x v="6"/>
    <n v="5.5672957090527282"/>
    <s v="Ж"/>
    <n v="33"/>
    <x v="287"/>
    <n v="1992"/>
    <n v="4795"/>
    <s v="Ж"/>
    <d v="1899-12-30T01:19:14"/>
    <n v="0.35304407675534272"/>
    <n v="1.9655007736265016"/>
  </r>
  <r>
    <s v="Жук-трейл # 10 Неман"/>
    <s v="Трейл 10"/>
    <x v="6"/>
    <n v="5.5672957090527282"/>
    <s v="Ж"/>
    <n v="33"/>
    <x v="288"/>
    <n v="1991"/>
    <n v="4739"/>
    <s v="Ж"/>
    <d v="1899-12-30T01:19:30"/>
    <n v="0.34954722856347537"/>
    <n v="1.9460327856927095"/>
  </r>
  <r>
    <s v="Жук-трейл # 10 Неман"/>
    <s v="Трейл 10"/>
    <x v="6"/>
    <n v="5.5672957090527282"/>
    <s v="Ж"/>
    <n v="33"/>
    <x v="289"/>
    <n v="2002"/>
    <m/>
    <s v="Ж"/>
    <d v="1899-12-30T01:20:14"/>
    <n v="0.33996462843739972"/>
    <n v="1.8926836171292405"/>
  </r>
  <r>
    <s v="Жук-трейл # 10 Неман"/>
    <s v="Трейл 10"/>
    <x v="6"/>
    <n v="5.5672957090527282"/>
    <s v="Ж"/>
    <n v="33"/>
    <x v="106"/>
    <n v="1993"/>
    <n v="3166"/>
    <s v="Ж"/>
    <d v="1899-12-30T01:20:38"/>
    <n v="0.33499268576648267"/>
    <n v="1.865003342031788"/>
  </r>
  <r>
    <s v="Жук-трейл # 10 Неман"/>
    <s v="Трейл 10"/>
    <x v="6"/>
    <n v="5.5672957090527282"/>
    <s v="Ж"/>
    <n v="33"/>
    <x v="290"/>
    <n v="2001"/>
    <n v="4414"/>
    <s v="Ж"/>
    <d v="1899-12-30T01:22:19"/>
    <n v="0.31474327762236209"/>
    <n v="1.752268898960168"/>
  </r>
  <r>
    <s v="Жук-трейл # 10 Неман"/>
    <s v="Трейл 10"/>
    <x v="6"/>
    <n v="5.5672957090527282"/>
    <s v="Ж"/>
    <n v="33"/>
    <x v="291"/>
    <n v="1991"/>
    <n v="2930"/>
    <s v="Ж"/>
    <d v="1899-12-30T01:23:07"/>
    <n v="0.30587172319644684"/>
    <n v="1.7028783320721423"/>
  </r>
  <r>
    <s v="Жук-трейл # 10 Неман"/>
    <s v="Трейл 10"/>
    <x v="6"/>
    <n v="5.5672957090527282"/>
    <s v="Ж"/>
    <n v="33"/>
    <x v="292"/>
    <n v="1989"/>
    <n v="2655"/>
    <s v="Ж"/>
    <d v="1899-12-30T01:23:54"/>
    <n v="0.29725960685964092"/>
    <n v="1.6549321337443799"/>
  </r>
  <r>
    <s v="Жук-трейл # 10 Неман"/>
    <s v="Трейл 10"/>
    <x v="6"/>
    <n v="5.5672957090527282"/>
    <s v="Ж"/>
    <n v="33"/>
    <x v="116"/>
    <n v="1993"/>
    <n v="3187"/>
    <s v="Ж"/>
    <d v="1899-12-30T01:25:18"/>
    <n v="0.2828797387363165"/>
    <n v="1.5748751556446516"/>
  </r>
  <r>
    <s v="Жук-трейл # 10 Неман"/>
    <s v="Трейл 10"/>
    <x v="6"/>
    <n v="5.5672957090527282"/>
    <s v="Ж"/>
    <n v="33"/>
    <x v="293"/>
    <n v="1993"/>
    <n v="3159"/>
    <s v="Ж"/>
    <d v="1899-12-30T01:28:51"/>
    <n v="0.25033903177447409"/>
    <n v="1.3937114174064442"/>
  </r>
  <r>
    <s v="Жук-трейл # 10 Неман"/>
    <s v="Трейл 10"/>
    <x v="6"/>
    <n v="5.5672957090527282"/>
    <s v="Ж"/>
    <n v="33"/>
    <x v="294"/>
    <n v="1987"/>
    <n v="3768"/>
    <s v="Ж"/>
    <d v="1899-12-30T01:31:18"/>
    <n v="0.23074736784315084"/>
    <n v="1.2846388308683852"/>
  </r>
  <r>
    <s v="Жук-трейл # 10 Неман"/>
    <s v="Трейл 10"/>
    <x v="6"/>
    <n v="5.5672957090527282"/>
    <s v="Ж"/>
    <n v="33"/>
    <x v="295"/>
    <n v="1984"/>
    <n v="5137"/>
    <s v="Ж"/>
    <d v="1899-12-30T01:38:51"/>
    <n v="0.18180978395156158"/>
    <n v="1.0121888300573323"/>
  </r>
  <r>
    <s v="Жук-трейл # 10 Неман"/>
    <s v="Трейл 10"/>
    <x v="6"/>
    <n v="5.5672957090527282"/>
    <s v="Ж"/>
    <n v="33"/>
    <x v="296"/>
    <n v="1991"/>
    <n v="1644"/>
    <s v="Ж"/>
    <d v="1899-12-30T01:39:21"/>
    <n v="0.17908755370349147"/>
    <n v="0.99703336927819808"/>
  </r>
  <r>
    <s v="Жук-трейл # 10 Неман"/>
    <s v="Трейл 10"/>
    <x v="6"/>
    <n v="5.5672957090527282"/>
    <s v="Ж"/>
    <n v="33"/>
    <x v="297"/>
    <n v="1974"/>
    <n v="2759"/>
    <s v="Ж"/>
    <d v="1899-12-30T01:39:23"/>
    <n v="0.17892541287939293"/>
    <n v="0.99613068336393196"/>
  </r>
  <r>
    <s v="Жук-трейл # 10 Неман"/>
    <s v="Трейл 10"/>
    <x v="6"/>
    <n v="5.5672957090527282"/>
    <s v="М"/>
    <n v="69"/>
    <x v="298"/>
    <n v="1983"/>
    <n v="5163"/>
    <s v="М"/>
    <d v="1899-12-30T00:47:57"/>
    <n v="1"/>
    <n v="5.5672957090527282"/>
  </r>
  <r>
    <s v="Жук-трейл # 10 Неман"/>
    <s v="Трейл 10"/>
    <x v="6"/>
    <n v="5.5672957090527282"/>
    <s v="М"/>
    <n v="69"/>
    <x v="124"/>
    <n v="1993"/>
    <n v="2423"/>
    <s v="М"/>
    <d v="1899-12-30T00:48:44"/>
    <n v="0.95205762884113843"/>
    <n v="5.3003863518181848"/>
  </r>
  <r>
    <s v="Жук-трейл # 10 Неман"/>
    <s v="Трейл 10"/>
    <x v="6"/>
    <n v="5.5672957090527282"/>
    <s v="М"/>
    <n v="69"/>
    <x v="72"/>
    <n v="1986"/>
    <n v="3870"/>
    <s v="М"/>
    <d v="1899-12-30T00:49:29"/>
    <n v="0.90979239247630872"/>
    <n v="5.0650832827621688"/>
  </r>
  <r>
    <s v="Жук-трейл # 10 Неман"/>
    <s v="Трейл 10"/>
    <x v="6"/>
    <n v="5.5672957090527282"/>
    <s v="М"/>
    <n v="69"/>
    <x v="299"/>
    <n v="1985"/>
    <n v="2548"/>
    <s v="М"/>
    <d v="1899-12-30T00:49:33"/>
    <n v="0.90603355594114987"/>
    <n v="5.0441567282489483"/>
  </r>
  <r>
    <s v="Жук-трейл # 10 Неман"/>
    <s v="Трейл 10"/>
    <x v="6"/>
    <n v="5.5672957090527282"/>
    <s v="М"/>
    <n v="69"/>
    <x v="300"/>
    <n v="1980"/>
    <n v="4867"/>
    <s v="М"/>
    <d v="1899-12-30T00:53:26"/>
    <n v="0.72236580740996548"/>
    <n v="4.02162405995991"/>
  </r>
  <r>
    <s v="Жук-трейл # 10 Неман"/>
    <s v="Трейл 10"/>
    <x v="6"/>
    <n v="5.5672957090527282"/>
    <s v="М"/>
    <n v="69"/>
    <x v="127"/>
    <n v="1989"/>
    <n v="988"/>
    <s v="М"/>
    <d v="1899-12-30T00:54:31"/>
    <n v="0.6804667005072168"/>
    <n v="3.7883593418870962"/>
  </r>
  <r>
    <s v="Жук-трейл # 10 Неман"/>
    <s v="Трейл 10"/>
    <x v="6"/>
    <n v="5.5672957090527282"/>
    <s v="М"/>
    <n v="69"/>
    <x v="301"/>
    <n v="1993"/>
    <n v="5179"/>
    <s v="М"/>
    <d v="1899-12-30T00:55:24"/>
    <n v="0.64796268789565015"/>
    <n v="3.607399891947725"/>
  </r>
  <r>
    <s v="Жук-трейл # 10 Неман"/>
    <s v="Трейл 10"/>
    <x v="6"/>
    <n v="5.5672957090527282"/>
    <s v="М"/>
    <n v="69"/>
    <x v="217"/>
    <n v="1983"/>
    <m/>
    <s v="М"/>
    <d v="1899-12-30T00:55:28"/>
    <n v="0.64597871322517597"/>
    <n v="3.5963545182779248"/>
  </r>
  <r>
    <s v="Жук-трейл # 10 Неман"/>
    <s v="Трейл 10"/>
    <x v="6"/>
    <n v="5.5672957090527282"/>
    <s v="М"/>
    <n v="69"/>
    <x v="302"/>
    <n v="2002"/>
    <n v="5130"/>
    <s v="М"/>
    <d v="1899-12-30T00:55:56"/>
    <n v="0.62977513689743103"/>
    <n v="3.5061444173171621"/>
  </r>
  <r>
    <s v="Жук-трейл # 10 Неман"/>
    <s v="Трейл 10"/>
    <x v="6"/>
    <n v="5.5672957090527282"/>
    <s v="М"/>
    <n v="69"/>
    <x v="128"/>
    <n v="1991"/>
    <m/>
    <s v="М"/>
    <d v="1899-12-30T00:56:04"/>
    <n v="0.62540456763294894"/>
    <n v="3.4818121658048935"/>
  </r>
  <r>
    <s v="Жук-трейл # 10 Неман"/>
    <s v="Трейл 10"/>
    <x v="6"/>
    <n v="5.5672957090527282"/>
    <s v="М"/>
    <n v="69"/>
    <x v="303"/>
    <n v="1993"/>
    <m/>
    <s v="М"/>
    <d v="1899-12-30T00:56:05"/>
    <n v="0.62501431697800858"/>
    <n v="3.4796395250081891"/>
  </r>
  <r>
    <s v="Жук-трейл # 10 Неман"/>
    <s v="Трейл 10"/>
    <x v="6"/>
    <n v="5.5672957090527282"/>
    <s v="М"/>
    <n v="69"/>
    <x v="304"/>
    <n v="1989"/>
    <n v="634"/>
    <s v="М"/>
    <d v="1899-12-30T00:56:07"/>
    <n v="0.62390110267579679"/>
    <n v="3.4734419318002292"/>
  </r>
  <r>
    <s v="Жук-трейл # 10 Неман"/>
    <s v="Трейл 10"/>
    <x v="6"/>
    <n v="5.5672957090527282"/>
    <s v="М"/>
    <n v="69"/>
    <x v="139"/>
    <n v="1991"/>
    <n v="5002"/>
    <s v="М"/>
    <d v="1899-12-30T00:56:39"/>
    <n v="0.60601569732748295"/>
    <n v="3.3738685913498929"/>
  </r>
  <r>
    <s v="Жук-трейл # 10 Неман"/>
    <s v="Трейл 10"/>
    <x v="6"/>
    <n v="5.5672957090527282"/>
    <s v="М"/>
    <n v="69"/>
    <x v="305"/>
    <n v="1981"/>
    <n v="5162"/>
    <s v="М"/>
    <d v="1899-12-30T00:57:16"/>
    <n v="0.58670241931554734"/>
    <n v="3.2663458615463012"/>
  </r>
  <r>
    <s v="Жук-трейл # 10 Неман"/>
    <s v="Трейл 10"/>
    <x v="6"/>
    <n v="5.5672957090527282"/>
    <s v="М"/>
    <n v="69"/>
    <x v="306"/>
    <n v="1995"/>
    <n v="5153"/>
    <s v="М"/>
    <d v="1899-12-30T00:58:17"/>
    <n v="0.55663127111282662"/>
    <n v="3.0989308871910053"/>
  </r>
  <r>
    <s v="Жук-трейл # 10 Неман"/>
    <s v="Трейл 10"/>
    <x v="6"/>
    <n v="5.5672957090527282"/>
    <s v="М"/>
    <n v="69"/>
    <x v="307"/>
    <n v="1995"/>
    <n v="5190"/>
    <s v="М"/>
    <d v="1899-12-30T00:58:48"/>
    <n v="0.54227195266286188"/>
    <n v="3.0189883151995951"/>
  </r>
  <r>
    <s v="Жук-трейл # 10 Неман"/>
    <s v="Трейл 10"/>
    <x v="6"/>
    <n v="5.5672957090527282"/>
    <s v="М"/>
    <n v="69"/>
    <x v="136"/>
    <n v="1981"/>
    <n v="5074"/>
    <s v="М"/>
    <d v="1899-12-30T00:59:05"/>
    <n v="0.53446226129114283"/>
    <n v="2.9755094539367977"/>
  </r>
  <r>
    <s v="Жук-трейл # 10 Неман"/>
    <s v="Трейл 10"/>
    <x v="6"/>
    <n v="5.5672957090527282"/>
    <s v="М"/>
    <n v="69"/>
    <x v="148"/>
    <n v="1994"/>
    <n v="3181"/>
    <s v="М"/>
    <d v="1899-12-30T00:59:37"/>
    <n v="0.52007134136361599"/>
    <n v="2.8953909471749562"/>
  </r>
  <r>
    <s v="Жук-трейл # 10 Неман"/>
    <s v="Трейл 10"/>
    <x v="6"/>
    <n v="5.5672957090527282"/>
    <s v="М"/>
    <n v="69"/>
    <x v="308"/>
    <n v="1998"/>
    <n v="5134"/>
    <s v="М"/>
    <d v="1899-12-30T01:01:41"/>
    <n v="0.46949497489082104"/>
    <n v="2.6138173591314864"/>
  </r>
  <r>
    <s v="Жук-трейл # 10 Неман"/>
    <s v="Трейл 10"/>
    <x v="6"/>
    <n v="5.5672957090527282"/>
    <s v="М"/>
    <n v="69"/>
    <x v="309"/>
    <n v="1994"/>
    <n v="4813"/>
    <s v="М"/>
    <d v="1899-12-30T01:01:48"/>
    <n v="0.46699242256052764"/>
    <n v="2.5998849102813639"/>
  </r>
  <r>
    <s v="Жук-трейл # 10 Неман"/>
    <s v="Трейл 10"/>
    <x v="6"/>
    <n v="5.5672957090527282"/>
    <s v="М"/>
    <n v="69"/>
    <x v="310"/>
    <n v="1905"/>
    <m/>
    <s v="М"/>
    <d v="1899-12-30T01:01:56"/>
    <n v="0.46383301292421075"/>
    <n v="2.5822955425699572"/>
  </r>
  <r>
    <s v="Жук-трейл # 10 Неман"/>
    <s v="Трейл 10"/>
    <x v="6"/>
    <n v="5.5672957090527282"/>
    <s v="М"/>
    <n v="69"/>
    <x v="311"/>
    <n v="1985"/>
    <n v="2816"/>
    <s v="М"/>
    <d v="1899-12-30T01:01:58"/>
    <n v="0.46319707872444016"/>
    <n v="2.5787551088283345"/>
  </r>
  <r>
    <s v="Жук-трейл # 10 Неман"/>
    <s v="Трейл 10"/>
    <x v="6"/>
    <n v="5.5672957090527282"/>
    <s v="М"/>
    <n v="69"/>
    <x v="312"/>
    <n v="1986"/>
    <m/>
    <s v="М"/>
    <d v="1899-12-30T01:02:38"/>
    <n v="0.44859939430414336"/>
    <n v="2.4974854829931101"/>
  </r>
  <r>
    <s v="Жук-трейл # 10 Неман"/>
    <s v="Трейл 10"/>
    <x v="6"/>
    <n v="5.5672957090527282"/>
    <s v="М"/>
    <n v="69"/>
    <x v="313"/>
    <n v="1989"/>
    <n v="721"/>
    <s v="М"/>
    <d v="1899-12-30T01:02:48"/>
    <n v="0.4451789752883441"/>
    <n v="2.4784429988832888"/>
  </r>
  <r>
    <s v="Жук-трейл # 10 Неман"/>
    <s v="Трейл 10"/>
    <x v="6"/>
    <n v="5.5672957090527282"/>
    <s v="М"/>
    <n v="69"/>
    <x v="314"/>
    <n v="1986"/>
    <n v="2397"/>
    <s v="М"/>
    <d v="1899-12-30T01:03:04"/>
    <n v="0.43945059700185024"/>
    <n v="2.4465514230290606"/>
  </r>
  <r>
    <s v="Жук-трейл # 10 Неман"/>
    <s v="Трейл 10"/>
    <x v="6"/>
    <n v="5.5672957090527282"/>
    <s v="М"/>
    <n v="69"/>
    <x v="149"/>
    <n v="1978"/>
    <n v="3344"/>
    <s v="М"/>
    <d v="1899-12-30T01:03:08"/>
    <n v="0.43795582895052765"/>
    <n v="2.4382296072709031"/>
  </r>
  <r>
    <s v="Жук-трейл # 10 Неман"/>
    <s v="Трейл 10"/>
    <x v="6"/>
    <n v="5.5672957090527282"/>
    <s v="М"/>
    <n v="69"/>
    <x v="315"/>
    <n v="1985"/>
    <m/>
    <s v="М"/>
    <d v="1899-12-30T01:03:14"/>
    <n v="0.43595034983054498"/>
    <n v="2.4270645119716288"/>
  </r>
  <r>
    <s v="Жук-трейл # 10 Неман"/>
    <s v="Трейл 10"/>
    <x v="6"/>
    <n v="5.5672957090527282"/>
    <s v="М"/>
    <n v="69"/>
    <x v="316"/>
    <n v="1990"/>
    <n v="3077"/>
    <s v="М"/>
    <d v="1899-12-30T01:03:14"/>
    <n v="0.43584695149785807"/>
    <n v="2.4264888628777377"/>
  </r>
  <r>
    <s v="Жук-трейл # 10 Неман"/>
    <s v="Трейл 10"/>
    <x v="6"/>
    <n v="5.5672957090527282"/>
    <s v="М"/>
    <n v="69"/>
    <x v="317"/>
    <n v="1975"/>
    <n v="5151"/>
    <s v="М"/>
    <d v="1899-12-30T01:03:49"/>
    <n v="0.42413775988202829"/>
    <n v="2.3613003306384526"/>
  </r>
  <r>
    <s v="Жук-трейл # 10 Неман"/>
    <s v="Трейл 10"/>
    <x v="6"/>
    <n v="5.5672957090527282"/>
    <s v="М"/>
    <n v="69"/>
    <x v="161"/>
    <n v="1978"/>
    <n v="5014"/>
    <s v="М"/>
    <d v="1899-12-30T01:03:51"/>
    <n v="0.423573320174427"/>
    <n v="2.358157927876305"/>
  </r>
  <r>
    <s v="Жук-трейл # 10 Неман"/>
    <s v="Трейл 10"/>
    <x v="6"/>
    <n v="5.5672957090527282"/>
    <s v="М"/>
    <n v="69"/>
    <x v="144"/>
    <n v="1967"/>
    <n v="5035"/>
    <s v="М"/>
    <d v="1899-12-30T01:03:52"/>
    <n v="0.42320862807471188"/>
    <n v="2.3561275791144354"/>
  </r>
  <r>
    <s v="Жук-трейл # 10 Неман"/>
    <s v="Трейл 10"/>
    <x v="6"/>
    <n v="5.5672957090527282"/>
    <s v="М"/>
    <n v="69"/>
    <x v="157"/>
    <n v="1991"/>
    <n v="4270"/>
    <s v="М"/>
    <d v="1899-12-30T01:04:03"/>
    <n v="0.41965014899547931"/>
    <n v="2.3363164738058702"/>
  </r>
  <r>
    <s v="Жук-трейл # 10 Неман"/>
    <s v="Трейл 10"/>
    <x v="6"/>
    <n v="5.5672957090527282"/>
    <s v="М"/>
    <n v="69"/>
    <x v="170"/>
    <n v="1990"/>
    <n v="5087"/>
    <s v="М"/>
    <d v="1899-12-30T01:04:13"/>
    <n v="0.41622866217370952"/>
    <n v="2.3172680449044507"/>
  </r>
  <r>
    <s v="Жук-трейл # 10 Неман"/>
    <s v="Трейл 10"/>
    <x v="6"/>
    <n v="5.5672957090527282"/>
    <s v="М"/>
    <n v="69"/>
    <x v="151"/>
    <n v="1982"/>
    <n v="3185"/>
    <s v="М"/>
    <d v="1899-12-30T01:05:22"/>
    <n v="0.39464467044194801"/>
    <n v="2.1971035803519854"/>
  </r>
  <r>
    <s v="Жук-трейл # 10 Неман"/>
    <s v="Трейл 10"/>
    <x v="6"/>
    <n v="5.5672957090527282"/>
    <s v="М"/>
    <n v="69"/>
    <x v="137"/>
    <n v="1984"/>
    <n v="4791"/>
    <s v="М"/>
    <d v="1899-12-30T01:05:35"/>
    <n v="0.39089522131189708"/>
    <n v="2.1762292882989414"/>
  </r>
  <r>
    <s v="Жук-трейл # 10 Неман"/>
    <s v="Трейл 10"/>
    <x v="6"/>
    <n v="5.5672957090527282"/>
    <s v="М"/>
    <n v="69"/>
    <x v="31"/>
    <n v="1987"/>
    <n v="2638"/>
    <s v="М"/>
    <d v="1899-12-30T01:06:31"/>
    <n v="0.37449944780829802"/>
    <n v="2.0849491688257538"/>
  </r>
  <r>
    <s v="Жук-трейл # 10 Неман"/>
    <s v="Трейл 10"/>
    <x v="6"/>
    <n v="5.5672957090527282"/>
    <s v="М"/>
    <n v="69"/>
    <x v="318"/>
    <n v="1994"/>
    <n v="4849"/>
    <s v="М"/>
    <d v="1899-12-30T01:06:38"/>
    <n v="0.37261970631302743"/>
    <n v="2.0744840920650054"/>
  </r>
  <r>
    <s v="Жук-трейл # 10 Неман"/>
    <s v="Трейл 10"/>
    <x v="6"/>
    <n v="5.5672957090527282"/>
    <s v="М"/>
    <n v="69"/>
    <x v="163"/>
    <n v="1981"/>
    <n v="679"/>
    <s v="М"/>
    <d v="1899-12-30T01:06:48"/>
    <n v="0.36972673793461153"/>
    <n v="2.0583780816254253"/>
  </r>
  <r>
    <s v="Жук-трейл # 10 Неман"/>
    <s v="Трейл 10"/>
    <x v="6"/>
    <n v="5.5672957090527282"/>
    <s v="М"/>
    <n v="69"/>
    <x v="319"/>
    <n v="1991"/>
    <n v="3297"/>
    <s v="М"/>
    <d v="1899-12-30T01:07:48"/>
    <n v="0.35371235861714229"/>
    <n v="1.9692212963681361"/>
  </r>
  <r>
    <s v="Жук-трейл # 10 Неман"/>
    <s v="Трейл 10"/>
    <x v="6"/>
    <n v="5.5672957090527282"/>
    <s v="М"/>
    <n v="69"/>
    <x v="320"/>
    <n v="1994"/>
    <n v="5166"/>
    <s v="М"/>
    <d v="1899-12-30T01:07:48"/>
    <n v="0.35368627363495392"/>
    <n v="1.969076073558728"/>
  </r>
  <r>
    <s v="Жук-трейл # 10 Неман"/>
    <s v="Трейл 10"/>
    <x v="6"/>
    <n v="5.5672957090527282"/>
    <s v="М"/>
    <n v="69"/>
    <x v="321"/>
    <n v="1983"/>
    <n v="5159"/>
    <s v="М"/>
    <d v="1899-12-30T01:08:03"/>
    <n v="0.34987951550188345"/>
    <n v="1.9478827253390834"/>
  </r>
  <r>
    <s v="Жук-трейл # 10 Неман"/>
    <s v="Трейл 10"/>
    <x v="6"/>
    <n v="5.5672957090527282"/>
    <s v="М"/>
    <n v="69"/>
    <x v="322"/>
    <n v="1988"/>
    <n v="3446"/>
    <s v="М"/>
    <d v="1899-12-30T01:08:10"/>
    <n v="0.34788176994666448"/>
    <n v="1.9367606850817334"/>
  </r>
  <r>
    <s v="Жук-трейл # 10 Неман"/>
    <s v="Трейл 10"/>
    <x v="6"/>
    <n v="5.5672957090527282"/>
    <s v="М"/>
    <n v="69"/>
    <x v="323"/>
    <n v="1981"/>
    <n v="2642"/>
    <s v="М"/>
    <d v="1899-12-30T01:08:25"/>
    <n v="0.34415793501776015"/>
    <n v="1.9160289948608238"/>
  </r>
  <r>
    <s v="Жук-трейл # 10 Неман"/>
    <s v="Трейл 10"/>
    <x v="6"/>
    <n v="5.5672957090527282"/>
    <s v="М"/>
    <n v="69"/>
    <x v="180"/>
    <n v="1989"/>
    <n v="2368"/>
    <s v="М"/>
    <d v="1899-12-30T01:08:33"/>
    <n v="0.3422535146913071"/>
    <n v="1.9054265237491288"/>
  </r>
  <r>
    <s v="Жук-трейл # 10 Неман"/>
    <s v="Трейл 10"/>
    <x v="6"/>
    <n v="5.5672957090527282"/>
    <s v="М"/>
    <n v="69"/>
    <x v="324"/>
    <n v="1983"/>
    <n v="3436"/>
    <s v="М"/>
    <d v="1899-12-30T01:09:15"/>
    <n v="0.33197853202938959"/>
    <n v="1.8482226568648443"/>
  </r>
  <r>
    <s v="Жук-трейл # 10 Неман"/>
    <s v="Трейл 10"/>
    <x v="6"/>
    <n v="5.5672957090527282"/>
    <s v="М"/>
    <n v="69"/>
    <x v="173"/>
    <n v="1984"/>
    <n v="4467"/>
    <s v="М"/>
    <d v="1899-12-30T01:09:28"/>
    <n v="0.32890533809194428"/>
    <n v="1.8311132774438181"/>
  </r>
  <r>
    <s v="Жук-трейл # 10 Неман"/>
    <s v="Трейл 10"/>
    <x v="6"/>
    <n v="5.5672957090527282"/>
    <s v="М"/>
    <n v="69"/>
    <x v="325"/>
    <n v="1995"/>
    <m/>
    <s v="М"/>
    <d v="1899-12-30T01:12:09"/>
    <n v="0.29357342837845429"/>
    <n v="1.634410088103267"/>
  </r>
  <r>
    <s v="Жук-трейл # 10 Неман"/>
    <s v="Трейл 10"/>
    <x v="6"/>
    <n v="5.5672957090527282"/>
    <s v="М"/>
    <n v="69"/>
    <x v="326"/>
    <n v="1983"/>
    <n v="5180"/>
    <s v="М"/>
    <d v="1899-12-30T01:13:06"/>
    <n v="0.28208150305576563"/>
    <n v="1.5704311415655079"/>
  </r>
  <r>
    <s v="Жук-трейл # 10 Неман"/>
    <s v="Трейл 10"/>
    <x v="6"/>
    <n v="5.5672957090527282"/>
    <s v="М"/>
    <n v="69"/>
    <x v="171"/>
    <n v="1988"/>
    <n v="4440"/>
    <s v="М"/>
    <d v="1899-12-30T01:13:56"/>
    <n v="0.27283573967638697"/>
    <n v="1.5189572427765763"/>
  </r>
  <r>
    <s v="Жук-трейл # 10 Неман"/>
    <s v="Трейл 10"/>
    <x v="6"/>
    <n v="5.5672957090527282"/>
    <s v="М"/>
    <n v="69"/>
    <x v="166"/>
    <n v="1980"/>
    <n v="4514"/>
    <s v="М"/>
    <d v="1899-12-30T01:14:04"/>
    <n v="0.27123655832704929"/>
    <n v="1.5100541273124115"/>
  </r>
  <r>
    <s v="Жук-трейл # 10 Неман"/>
    <s v="Трейл 10"/>
    <x v="6"/>
    <n v="5.5672957090527282"/>
    <s v="М"/>
    <n v="69"/>
    <x v="327"/>
    <n v="1986"/>
    <n v="3259"/>
    <s v="М"/>
    <d v="1899-12-30T01:14:51"/>
    <n v="0.26288019499688781"/>
    <n v="1.463531781601118"/>
  </r>
  <r>
    <s v="Жук-трейл # 10 Неман"/>
    <s v="Трейл 10"/>
    <x v="6"/>
    <n v="5.5672957090527282"/>
    <s v="М"/>
    <n v="69"/>
    <x v="328"/>
    <n v="1995"/>
    <n v="4320"/>
    <s v="М"/>
    <d v="1899-12-30T01:15:04"/>
    <n v="0.26052360899597155"/>
    <n v="1.4504119704702032"/>
  </r>
  <r>
    <s v="Жук-трейл # 10 Неман"/>
    <s v="Трейл 10"/>
    <x v="6"/>
    <n v="5.5672957090527282"/>
    <s v="М"/>
    <n v="69"/>
    <x v="182"/>
    <n v="1982"/>
    <n v="5184"/>
    <s v="М"/>
    <d v="1899-12-30T01:16:01"/>
    <n v="0.25087830050904986"/>
    <n v="1.3967136859184741"/>
  </r>
  <r>
    <s v="Жук-трейл # 10 Неман"/>
    <s v="Трейл 10"/>
    <x v="6"/>
    <n v="5.5672957090527282"/>
    <s v="М"/>
    <n v="69"/>
    <x v="181"/>
    <n v="1991"/>
    <n v="4203"/>
    <s v="М"/>
    <d v="1899-12-30T01:16:39"/>
    <n v="0.24474309739369163"/>
    <n v="1.3625571959401734"/>
  </r>
  <r>
    <s v="Жук-трейл # 10 Неман"/>
    <s v="Трейл 10"/>
    <x v="6"/>
    <n v="5.5672957090527282"/>
    <s v="М"/>
    <n v="69"/>
    <x v="329"/>
    <n v="1991"/>
    <m/>
    <s v="М"/>
    <d v="1899-12-30T01:16:54"/>
    <n v="0.24242698214313813"/>
    <n v="1.3496626974440953"/>
  </r>
  <r>
    <s v="Жук-трейл # 10 Неман"/>
    <s v="Трейл 10"/>
    <x v="6"/>
    <n v="5.5672957090527282"/>
    <s v="М"/>
    <n v="69"/>
    <x v="330"/>
    <n v="1989"/>
    <m/>
    <s v="М"/>
    <d v="1899-12-30T01:18:52"/>
    <n v="0.22465299069792483"/>
    <n v="1.2507096311384194"/>
  </r>
  <r>
    <s v="Жук-трейл # 10 Неман"/>
    <s v="Трейл 10"/>
    <x v="6"/>
    <n v="5.5672957090527282"/>
    <s v="М"/>
    <n v="69"/>
    <x v="331"/>
    <n v="1981"/>
    <n v="4865"/>
    <s v="М"/>
    <d v="1899-12-30T01:19:26"/>
    <n v="0.21999032864488632"/>
    <n v="1.2247512126977751"/>
  </r>
  <r>
    <s v="Жук-трейл # 10 Неман"/>
    <s v="Трейл 10"/>
    <x v="6"/>
    <n v="5.5672957090527282"/>
    <s v="М"/>
    <n v="69"/>
    <x v="332"/>
    <n v="1983"/>
    <m/>
    <s v="М"/>
    <d v="1899-12-30T01:23:42"/>
    <n v="0.18797447694099628"/>
    <n v="1.0465094988850396"/>
  </r>
  <r>
    <s v="Жук-трейл # 10 Неман"/>
    <s v="Трейл 10"/>
    <x v="6"/>
    <n v="5.5672957090527282"/>
    <s v="М"/>
    <n v="69"/>
    <x v="333"/>
    <n v="2002"/>
    <n v="2773"/>
    <s v="М"/>
    <d v="1899-12-30T01:24:34"/>
    <n v="0.18221113568078665"/>
    <n v="1.014423273817268"/>
  </r>
  <r>
    <s v="Жук-трейл # 10 Неман"/>
    <s v="Трейл 10"/>
    <x v="6"/>
    <n v="5.5672957090527282"/>
    <s v="М"/>
    <n v="69"/>
    <x v="334"/>
    <n v="1978"/>
    <n v="5141"/>
    <s v="М"/>
    <d v="1899-12-30T01:24:35"/>
    <n v="0.18215728441748658"/>
    <n v="1.0141234679101705"/>
  </r>
  <r>
    <s v="Жук-трейл # 10 Неман"/>
    <s v="Трейл 10"/>
    <x v="6"/>
    <n v="5.5672957090527282"/>
    <s v="М"/>
    <n v="69"/>
    <x v="175"/>
    <n v="1988"/>
    <n v="3028"/>
    <s v="М"/>
    <d v="1899-12-30T01:26:10"/>
    <n v="0.17224894929098819"/>
    <n v="0.95896083627655948"/>
  </r>
  <r>
    <s v="Жук-трейл # 10 Неман"/>
    <s v="Трейл 10"/>
    <x v="6"/>
    <n v="5.5672957090527282"/>
    <s v="М"/>
    <n v="69"/>
    <x v="335"/>
    <n v="1986"/>
    <n v="4589"/>
    <s v="М"/>
    <d v="1899-12-30T01:26:38"/>
    <n v="0.16952948784396735"/>
    <n v="0.94382079023162602"/>
  </r>
  <r>
    <s v="Жук-трейл # 10 Неман"/>
    <s v="Трейл 10"/>
    <x v="6"/>
    <n v="5.5672957090527282"/>
    <s v="М"/>
    <n v="69"/>
    <x v="336"/>
    <n v="1987"/>
    <n v="5175"/>
    <s v="М"/>
    <d v="1899-12-30T01:29:58"/>
    <n v="0.15134988579026276"/>
    <n v="0.84260956972575041"/>
  </r>
  <r>
    <s v="Жук-трейл # 10 Неман"/>
    <s v="Трейл 10"/>
    <x v="6"/>
    <n v="5.5672957090527282"/>
    <s v="М"/>
    <n v="69"/>
    <x v="337"/>
    <n v="1986"/>
    <n v="1599"/>
    <s v="М"/>
    <d v="1899-12-30T01:29:59"/>
    <n v="0.15130783792624838"/>
    <n v="0.8423754768328483"/>
  </r>
  <r>
    <s v="Жук-трейл # 10 Неман"/>
    <s v="Трейл 10"/>
    <x v="6"/>
    <n v="5.5672957090527282"/>
    <s v="М"/>
    <n v="69"/>
    <x v="338"/>
    <n v="1982"/>
    <n v="3030"/>
    <s v="М"/>
    <d v="1899-12-30T01:31:55"/>
    <n v="0.14192824601639617"/>
    <n v="0.79015651504046236"/>
  </r>
  <r>
    <s v="Жук-трейл # 10 Неман"/>
    <s v="Трейл 10"/>
    <x v="6"/>
    <n v="5.5672957090527282"/>
    <s v="М"/>
    <n v="69"/>
    <x v="187"/>
    <n v="1985"/>
    <n v="3528"/>
    <s v="М"/>
    <d v="1899-12-30T01:39:14"/>
    <n v="0.11282102787669224"/>
    <n v="0.62810802438882696"/>
  </r>
  <r>
    <s v="Жук-трейл # 10 Неман"/>
    <s v="Трейл 10"/>
    <x v="6"/>
    <n v="5.5672957090527282"/>
    <s v="М"/>
    <n v="69"/>
    <x v="188"/>
    <n v="1972"/>
    <n v="2747"/>
    <s v="М"/>
    <d v="1899-12-30T01:49:21"/>
    <n v="8.4309880211787425E-2"/>
    <n v="0.46937803433383363"/>
  </r>
  <r>
    <s v="Жук-трейл # 10 Неман"/>
    <s v="Трейл 21"/>
    <x v="7"/>
    <n v="9.0440985618037288"/>
    <s v="Ж"/>
    <n v="11"/>
    <x v="190"/>
    <n v="1992"/>
    <n v="4021"/>
    <s v="Ж"/>
    <d v="1899-12-30T01:50:10"/>
    <n v="1"/>
    <n v="9.0440985618037288"/>
  </r>
  <r>
    <s v="Жук-трейл # 10 Неман"/>
    <s v="Трейл 21"/>
    <x v="7"/>
    <n v="9.0440985618037288"/>
    <s v="Ж"/>
    <n v="11"/>
    <x v="191"/>
    <n v="1988"/>
    <n v="4760"/>
    <s v="Ж"/>
    <d v="1899-12-30T02:12:10"/>
    <n v="0.57927310711028668"/>
    <n v="5.2390030749077212"/>
  </r>
  <r>
    <s v="Жук-трейл # 10 Неман"/>
    <s v="Трейл 21"/>
    <x v="7"/>
    <n v="9.0440985618037288"/>
    <s v="Ж"/>
    <n v="11"/>
    <x v="339"/>
    <n v="1993"/>
    <n v="4491"/>
    <s v="Ж"/>
    <d v="1899-12-30T02:15:15"/>
    <n v="0.54063178934751033"/>
    <n v="4.8895271885031946"/>
  </r>
  <r>
    <s v="Жук-трейл # 10 Неман"/>
    <s v="Трейл 21"/>
    <x v="7"/>
    <n v="9.0440985618037288"/>
    <s v="Ж"/>
    <n v="11"/>
    <x v="195"/>
    <n v="1986"/>
    <n v="3783"/>
    <s v="Ж"/>
    <d v="1899-12-30T02:27:42"/>
    <n v="0.4150148019992343"/>
    <n v="3.7534347738885341"/>
  </r>
  <r>
    <s v="Жук-трейл # 10 Неман"/>
    <s v="Трейл 21"/>
    <x v="7"/>
    <n v="9.0440985618037288"/>
    <s v="Ж"/>
    <n v="11"/>
    <x v="1"/>
    <n v="1992"/>
    <n v="4112"/>
    <s v="Ж"/>
    <d v="1899-12-30T02:36:44"/>
    <n v="0.34731497127035998"/>
    <n v="3.1411508321591661"/>
  </r>
  <r>
    <s v="Жук-трейл # 10 Неман"/>
    <s v="Трейл 21"/>
    <x v="7"/>
    <n v="9.0440985618037288"/>
    <s v="Ж"/>
    <n v="11"/>
    <x v="340"/>
    <n v="1980"/>
    <n v="3029"/>
    <s v="Ж"/>
    <d v="1899-12-30T02:39:20"/>
    <n v="0.33065122648633755"/>
    <n v="2.9904422819237246"/>
  </r>
  <r>
    <s v="Жук-трейл # 10 Неман"/>
    <s v="Трейл 21"/>
    <x v="7"/>
    <n v="9.0440985618037288"/>
    <s v="Ж"/>
    <n v="11"/>
    <x v="341"/>
    <n v="1980"/>
    <n v="5143"/>
    <s v="Ж"/>
    <d v="1899-12-30T02:46:44"/>
    <n v="0.28849800163273959"/>
    <n v="2.6092043616499101"/>
  </r>
  <r>
    <s v="Жук-трейл # 10 Неман"/>
    <s v="Трейл 21"/>
    <x v="7"/>
    <n v="9.0440985618037288"/>
    <s v="Ж"/>
    <n v="11"/>
    <x v="342"/>
    <n v="1996"/>
    <n v="5131"/>
    <s v="Ж"/>
    <d v="1899-12-30T03:05:30"/>
    <n v="0.20949917545523203"/>
    <n v="1.894731191433731"/>
  </r>
  <r>
    <s v="Жук-трейл # 10 Неман"/>
    <s v="Трейл 21"/>
    <x v="7"/>
    <n v="9.0440985618037288"/>
    <s v="Ж"/>
    <n v="11"/>
    <x v="196"/>
    <n v="1997"/>
    <n v="3112"/>
    <s v="Ж"/>
    <d v="1899-12-30T03:18:26"/>
    <n v="0.17116118873496958"/>
    <n v="1.5479986608745548"/>
  </r>
  <r>
    <s v="Жук-трейл # 10 Неман"/>
    <s v="Трейл 21"/>
    <x v="7"/>
    <n v="9.0440985618037288"/>
    <s v="М"/>
    <n v="63"/>
    <x v="343"/>
    <n v="1983"/>
    <m/>
    <s v="М"/>
    <d v="1899-12-30T01:36:34"/>
    <n v="1"/>
    <n v="9.0440985618037288"/>
  </r>
  <r>
    <s v="Жук-трейл # 10 Неман"/>
    <s v="Трейл 21"/>
    <x v="7"/>
    <n v="9.0440985618037288"/>
    <s v="М"/>
    <n v="63"/>
    <x v="10"/>
    <n v="1988"/>
    <n v="2414"/>
    <s v="М"/>
    <d v="1899-12-30T01:37:26"/>
    <n v="0.97340007707593401"/>
    <n v="8.8035262371420941"/>
  </r>
  <r>
    <s v="Жук-трейл # 10 Неман"/>
    <s v="Трейл 21"/>
    <x v="7"/>
    <n v="9.0440985618037288"/>
    <s v="М"/>
    <n v="63"/>
    <x v="344"/>
    <n v="1993"/>
    <n v="2537"/>
    <s v="М"/>
    <d v="1899-12-30T01:41:46"/>
    <n v="0.85431454166483634"/>
    <n v="7.726504917598958"/>
  </r>
  <r>
    <s v="Жук-трейл # 10 Неман"/>
    <s v="Трейл 21"/>
    <x v="7"/>
    <n v="9.0440985618037288"/>
    <s v="М"/>
    <n v="63"/>
    <x v="202"/>
    <n v="1988"/>
    <n v="2536"/>
    <s v="М"/>
    <d v="1899-12-30T01:43:58"/>
    <n v="0.80098774019841323"/>
    <n v="7.2442120691508878"/>
  </r>
  <r>
    <s v="Жук-трейл # 10 Неман"/>
    <s v="Трейл 21"/>
    <x v="7"/>
    <n v="9.0440985618037288"/>
    <s v="М"/>
    <n v="63"/>
    <x v="207"/>
    <n v="1987"/>
    <n v="3023"/>
    <s v="М"/>
    <d v="1899-12-30T01:46:32"/>
    <n v="0.74451606935470938"/>
    <n v="6.7334767120906927"/>
  </r>
  <r>
    <s v="Жук-трейл # 10 Неман"/>
    <s v="Трейл 21"/>
    <x v="7"/>
    <n v="9.0440985618037288"/>
    <s v="М"/>
    <n v="63"/>
    <x v="345"/>
    <n v="1989"/>
    <n v="2769"/>
    <s v="М"/>
    <d v="1899-12-30T01:46:52"/>
    <n v="0.73777840842970721"/>
    <n v="6.6725406426089586"/>
  </r>
  <r>
    <s v="Жук-трейл # 10 Неман"/>
    <s v="Трейл 21"/>
    <x v="7"/>
    <n v="9.0440985618037288"/>
    <s v="М"/>
    <n v="63"/>
    <x v="44"/>
    <n v="1981"/>
    <n v="1530"/>
    <s v="М"/>
    <d v="1899-12-30T01:49:43"/>
    <n v="0.6817007140932082"/>
    <n v="6.1653684479109589"/>
  </r>
  <r>
    <s v="Жук-трейл # 10 Неман"/>
    <s v="Трейл 21"/>
    <x v="7"/>
    <n v="9.0440985618037288"/>
    <s v="М"/>
    <n v="63"/>
    <x v="346"/>
    <n v="1986"/>
    <m/>
    <s v="М"/>
    <d v="1899-12-30T01:51:15"/>
    <n v="0.65372353683151174"/>
    <n v="5.9123400992751227"/>
  </r>
  <r>
    <s v="Жук-трейл # 10 Неман"/>
    <s v="Трейл 21"/>
    <x v="7"/>
    <n v="9.0440985618037288"/>
    <s v="М"/>
    <n v="63"/>
    <x v="347"/>
    <n v="1986"/>
    <n v="1423"/>
    <s v="М"/>
    <d v="1899-12-30T01:53:27"/>
    <n v="0.61645547127887612"/>
    <n v="5.575284041209323"/>
  </r>
  <r>
    <s v="Жук-трейл # 10 Неман"/>
    <s v="Трейл 21"/>
    <x v="7"/>
    <n v="9.0440985618037288"/>
    <s v="М"/>
    <n v="63"/>
    <x v="348"/>
    <n v="1984"/>
    <n v="522"/>
    <s v="М"/>
    <d v="1899-12-30T01:54:05"/>
    <n v="0.60627277156804682"/>
    <n v="5.4831907013993328"/>
  </r>
  <r>
    <s v="Жук-трейл # 10 Неман"/>
    <s v="Трейл 21"/>
    <x v="7"/>
    <n v="9.0440985618037288"/>
    <s v="М"/>
    <n v="63"/>
    <x v="349"/>
    <n v="1983"/>
    <n v="2784"/>
    <s v="М"/>
    <d v="1899-12-30T01:54:22"/>
    <n v="0.60175185222860739"/>
    <n v="5.4423030613034777"/>
  </r>
  <r>
    <s v="Жук-трейл # 10 Неман"/>
    <s v="Трейл 21"/>
    <x v="7"/>
    <n v="9.0440985618037288"/>
    <s v="М"/>
    <n v="63"/>
    <x v="350"/>
    <n v="1986"/>
    <n v="1545"/>
    <s v="М"/>
    <d v="1899-12-30T01:54:33"/>
    <n v="0.5989458143903702"/>
    <n v="5.4169249785263105"/>
  </r>
  <r>
    <s v="Жук-трейл # 10 Неман"/>
    <s v="Трейл 21"/>
    <x v="7"/>
    <n v="9.0440985618037288"/>
    <s v="М"/>
    <n v="63"/>
    <x v="12"/>
    <n v="1985"/>
    <n v="2791"/>
    <s v="М"/>
    <d v="1899-12-30T01:54:56"/>
    <n v="0.59310193298076619"/>
    <n v="5.364072339074359"/>
  </r>
  <r>
    <s v="Жук-трейл # 10 Неман"/>
    <s v="Трейл 21"/>
    <x v="7"/>
    <n v="9.0440985618037288"/>
    <s v="М"/>
    <n v="63"/>
    <x v="351"/>
    <n v="1993"/>
    <n v="4935"/>
    <s v="М"/>
    <d v="1899-12-30T01:55:15"/>
    <n v="0.58820064247176884"/>
    <n v="5.3197445846309535"/>
  </r>
  <r>
    <s v="Жук-трейл # 10 Неман"/>
    <s v="Трейл 21"/>
    <x v="7"/>
    <n v="9.0440985618037288"/>
    <s v="М"/>
    <n v="63"/>
    <x v="14"/>
    <n v="1991"/>
    <n v="3122"/>
    <s v="М"/>
    <d v="1899-12-30T01:56:20"/>
    <n v="0.57196912700622904"/>
    <n v="5.1729451589531701"/>
  </r>
  <r>
    <s v="Жук-трейл # 10 Неман"/>
    <s v="Трейл 21"/>
    <x v="7"/>
    <n v="9.0440985618037288"/>
    <s v="М"/>
    <n v="63"/>
    <x v="352"/>
    <n v="1987"/>
    <n v="2889"/>
    <s v="М"/>
    <d v="1899-12-30T01:57:25"/>
    <n v="0.55618724365076422"/>
    <n v="5.0302122503954569"/>
  </r>
  <r>
    <s v="Жук-трейл # 10 Неман"/>
    <s v="Трейл 21"/>
    <x v="7"/>
    <n v="9.0440985618037288"/>
    <s v="М"/>
    <n v="63"/>
    <x v="353"/>
    <n v="1979"/>
    <n v="3362"/>
    <s v="М"/>
    <d v="1899-12-30T01:58:09"/>
    <n v="0.54582551849258598"/>
    <n v="4.9364997867945712"/>
  </r>
  <r>
    <s v="Жук-трейл # 10 Неман"/>
    <s v="Трейл 21"/>
    <x v="7"/>
    <n v="9.0440985618037288"/>
    <s v="М"/>
    <n v="63"/>
    <x v="354"/>
    <n v="1975"/>
    <n v="2937"/>
    <s v="М"/>
    <d v="1899-12-30T01:58:40"/>
    <n v="0.53886346485268188"/>
    <n v="4.8735342874827143"/>
  </r>
  <r>
    <s v="Жук-трейл # 10 Неман"/>
    <s v="Трейл 21"/>
    <x v="7"/>
    <n v="9.0440985618037288"/>
    <s v="М"/>
    <n v="63"/>
    <x v="49"/>
    <n v="1981"/>
    <n v="922"/>
    <s v="М"/>
    <d v="1899-12-30T01:59:29"/>
    <n v="0.52773422570074502"/>
    <n v="4.7728803516747123"/>
  </r>
  <r>
    <s v="Жук-трейл # 10 Неман"/>
    <s v="Трейл 21"/>
    <x v="7"/>
    <n v="9.0440985618037288"/>
    <s v="М"/>
    <n v="63"/>
    <x v="355"/>
    <n v="1986"/>
    <n v="4683"/>
    <s v="М"/>
    <d v="1899-12-30T01:59:57"/>
    <n v="0.52172941749736146"/>
    <n v="4.7185722744385838"/>
  </r>
  <r>
    <s v="Жук-трейл # 10 Неман"/>
    <s v="Трейл 21"/>
    <x v="7"/>
    <n v="9.0440985618037288"/>
    <s v="М"/>
    <n v="63"/>
    <x v="356"/>
    <n v="1983"/>
    <n v="4487"/>
    <s v="М"/>
    <d v="1899-12-30T02:02:00"/>
    <n v="0.49580657214480506"/>
    <n v="4.4841235060676681"/>
  </r>
  <r>
    <s v="Жук-трейл # 10 Неман"/>
    <s v="Трейл 21"/>
    <x v="7"/>
    <n v="9.0440985618037288"/>
    <s v="М"/>
    <n v="63"/>
    <x v="357"/>
    <n v="1993"/>
    <n v="5171"/>
    <s v="М"/>
    <d v="1899-12-30T02:06:57"/>
    <n v="0.44000685870744544"/>
    <n v="3.9794653980197836"/>
  </r>
  <r>
    <s v="Жук-трейл # 10 Неман"/>
    <s v="Трейл 21"/>
    <x v="7"/>
    <n v="9.0440985618037288"/>
    <s v="М"/>
    <n v="63"/>
    <x v="205"/>
    <n v="1986"/>
    <n v="3000"/>
    <s v="М"/>
    <d v="1899-12-30T02:09:01"/>
    <n v="0.4191669166451279"/>
    <n v="3.7909869079859049"/>
  </r>
  <r>
    <s v="Жук-трейл # 10 Неман"/>
    <s v="Трейл 21"/>
    <x v="7"/>
    <n v="9.0440985618037288"/>
    <s v="М"/>
    <n v="63"/>
    <x v="212"/>
    <n v="1983"/>
    <n v="10"/>
    <s v="М"/>
    <d v="1899-12-30T02:09:11"/>
    <n v="0.41757904211544522"/>
    <n v="3.7766260142356769"/>
  </r>
  <r>
    <s v="Жук-трейл # 10 Неман"/>
    <s v="Трейл 21"/>
    <x v="7"/>
    <n v="9.0440985618037288"/>
    <s v="М"/>
    <n v="63"/>
    <x v="153"/>
    <n v="1981"/>
    <n v="4483"/>
    <s v="М"/>
    <d v="1899-12-30T02:10:05"/>
    <n v="0.4090190100544191"/>
    <n v="3.6992082405835567"/>
  </r>
  <r>
    <s v="Жук-трейл # 10 Неман"/>
    <s v="Трейл 21"/>
    <x v="7"/>
    <n v="9.0440985618037288"/>
    <s v="М"/>
    <n v="63"/>
    <x v="358"/>
    <n v="1986"/>
    <n v="5144"/>
    <s v="М"/>
    <d v="1899-12-30T02:11:20"/>
    <n v="0.39745082619962097"/>
    <n v="3.5945844456196956"/>
  </r>
  <r>
    <s v="Жук-трейл # 10 Неман"/>
    <s v="Трейл 21"/>
    <x v="7"/>
    <n v="9.0440985618037288"/>
    <s v="М"/>
    <n v="63"/>
    <x v="359"/>
    <n v="1995"/>
    <n v="4045"/>
    <s v="М"/>
    <d v="1899-12-30T02:11:43"/>
    <n v="0.39391601204293669"/>
    <n v="3.5626152379889842"/>
  </r>
  <r>
    <s v="Жук-трейл # 10 Неман"/>
    <s v="Трейл 21"/>
    <x v="7"/>
    <n v="9.0440985618037288"/>
    <s v="М"/>
    <n v="63"/>
    <x v="19"/>
    <n v="1987"/>
    <n v="1614"/>
    <s v="М"/>
    <d v="1899-12-30T02:14:09"/>
    <n v="0.37296519188689148"/>
    <n v="3.3731339555470869"/>
  </r>
  <r>
    <s v="Жук-трейл # 10 Неман"/>
    <s v="Трейл 21"/>
    <x v="7"/>
    <n v="9.0440985618037288"/>
    <s v="М"/>
    <n v="63"/>
    <x v="360"/>
    <n v="1992"/>
    <n v="3276"/>
    <s v="М"/>
    <d v="1899-12-30T02:15:26"/>
    <n v="0.36239567153723024"/>
    <n v="3.2775421717537605"/>
  </r>
  <r>
    <s v="Жук-трейл # 10 Неман"/>
    <s v="Трейл 21"/>
    <x v="7"/>
    <n v="9.0440985618037288"/>
    <s v="М"/>
    <n v="63"/>
    <x v="361"/>
    <n v="1982"/>
    <n v="5149"/>
    <s v="М"/>
    <d v="1899-12-30T02:16:09"/>
    <n v="0.35672934321539201"/>
    <n v="3.2262953399275158"/>
  </r>
  <r>
    <s v="Жук-трейл # 10 Неман"/>
    <s v="Трейл 21"/>
    <x v="7"/>
    <n v="9.0440985618037288"/>
    <s v="М"/>
    <n v="63"/>
    <x v="230"/>
    <n v="1987"/>
    <n v="4543"/>
    <s v="М"/>
    <d v="1899-12-30T02:16:36"/>
    <n v="0.35325422420580166"/>
    <n v="3.1948660210907827"/>
  </r>
  <r>
    <s v="Жук-трейл # 10 Неман"/>
    <s v="Трейл 21"/>
    <x v="7"/>
    <n v="9.0440985618037288"/>
    <s v="М"/>
    <n v="63"/>
    <x v="213"/>
    <n v="1988"/>
    <n v="2542"/>
    <s v="М"/>
    <d v="1899-12-30T02:16:46"/>
    <n v="0.35189997056076722"/>
    <n v="3.1826180176474095"/>
  </r>
  <r>
    <s v="Жук-трейл # 10 Неман"/>
    <s v="Трейл 21"/>
    <x v="7"/>
    <n v="9.0440985618037288"/>
    <s v="М"/>
    <n v="63"/>
    <x v="159"/>
    <n v="1989"/>
    <m/>
    <s v="М"/>
    <d v="1899-12-30T02:17:19"/>
    <n v="0.34771386935356929"/>
    <n v="3.1447585057398255"/>
  </r>
  <r>
    <s v="Жук-трейл # 10 Неман"/>
    <s v="Трейл 21"/>
    <x v="7"/>
    <n v="9.0440985618037288"/>
    <s v="М"/>
    <n v="63"/>
    <x v="17"/>
    <n v="1982"/>
    <n v="4891"/>
    <s v="М"/>
    <d v="1899-12-30T02:18:35"/>
    <n v="0.33829073238680513"/>
    <n v="3.0595347262510342"/>
  </r>
  <r>
    <s v="Жук-трейл # 10 Неман"/>
    <s v="Трейл 21"/>
    <x v="7"/>
    <n v="9.0440985618037288"/>
    <s v="М"/>
    <n v="63"/>
    <x v="362"/>
    <n v="1984"/>
    <n v="482"/>
    <s v="М"/>
    <d v="1899-12-30T02:18:40"/>
    <n v="0.33770553880340592"/>
    <n v="3.0542421778050368"/>
  </r>
  <r>
    <s v="Жук-трейл # 10 Неман"/>
    <s v="Трейл 21"/>
    <x v="7"/>
    <n v="9.0440985618037288"/>
    <s v="М"/>
    <n v="63"/>
    <x v="234"/>
    <n v="1984"/>
    <n v="2913"/>
    <s v="М"/>
    <d v="1899-12-30T02:22:35"/>
    <n v="0.31055590617063294"/>
    <n v="2.808698224357475"/>
  </r>
  <r>
    <s v="Жук-трейл # 10 Неман"/>
    <s v="Трейл 21"/>
    <x v="7"/>
    <n v="9.0440985618037288"/>
    <s v="М"/>
    <n v="63"/>
    <x v="177"/>
    <n v="1989"/>
    <n v="4212"/>
    <s v="М"/>
    <d v="1899-12-30T02:22:39"/>
    <n v="0.31018594203686439"/>
    <n v="2.8053522322673401"/>
  </r>
  <r>
    <s v="Жук-трейл # 10 Неман"/>
    <s v="Трейл 21"/>
    <x v="7"/>
    <n v="9.0440985618037288"/>
    <s v="М"/>
    <n v="63"/>
    <x v="363"/>
    <n v="1985"/>
    <n v="51"/>
    <s v="М"/>
    <d v="1899-12-30T02:22:41"/>
    <n v="0.30991428440838087"/>
    <n v="2.8028953339002691"/>
  </r>
  <r>
    <s v="Жук-трейл # 10 Неман"/>
    <s v="Трейл 21"/>
    <x v="7"/>
    <n v="9.0440985618037288"/>
    <s v="М"/>
    <n v="63"/>
    <x v="224"/>
    <n v="1979"/>
    <n v="4237"/>
    <s v="М"/>
    <d v="1899-12-30T02:26:09"/>
    <n v="0.28842963903627061"/>
    <n v="2.6085860835895036"/>
  </r>
  <r>
    <s v="Жук-трейл # 10 Неман"/>
    <s v="Трейл 21"/>
    <x v="7"/>
    <n v="9.0440985618037288"/>
    <s v="М"/>
    <n v="63"/>
    <x v="242"/>
    <n v="1984"/>
    <n v="892"/>
    <s v="М"/>
    <d v="1899-12-30T02:26:37"/>
    <n v="0.28566468673424744"/>
    <n v="2.5835795824513199"/>
  </r>
  <r>
    <s v="Жук-трейл # 10 Неман"/>
    <s v="Трейл 21"/>
    <x v="7"/>
    <n v="9.0440985618037288"/>
    <s v="М"/>
    <n v="63"/>
    <x v="364"/>
    <n v="1984"/>
    <n v="342"/>
    <s v="М"/>
    <d v="1899-12-30T02:27:16"/>
    <n v="0.28187003590892634"/>
    <n v="2.549260386379486"/>
  </r>
  <r>
    <s v="Жук-трейл # 10 Неман"/>
    <s v="Трейл 21"/>
    <x v="7"/>
    <n v="9.0440985618037288"/>
    <s v="М"/>
    <n v="63"/>
    <x v="365"/>
    <n v="1982"/>
    <n v="4627"/>
    <s v="М"/>
    <d v="1899-12-30T02:27:34"/>
    <n v="0.28017344452928972"/>
    <n v="2.5339162467229461"/>
  </r>
  <r>
    <s v="Жук-трейл # 10 Неман"/>
    <s v="Трейл 21"/>
    <x v="7"/>
    <n v="9.0440985618037288"/>
    <s v="М"/>
    <n v="63"/>
    <x v="218"/>
    <n v="1989"/>
    <n v="4473"/>
    <s v="М"/>
    <d v="1899-12-30T02:27:44"/>
    <n v="0.27922627344430789"/>
    <n v="2.5253499380754798"/>
  </r>
  <r>
    <s v="Жук-трейл # 10 Неман"/>
    <s v="Трейл 21"/>
    <x v="7"/>
    <n v="9.0440985618037288"/>
    <s v="М"/>
    <n v="63"/>
    <x v="366"/>
    <n v="1991"/>
    <n v="3541"/>
    <s v="М"/>
    <d v="1899-12-30T02:29:12"/>
    <n v="0.27109965500215988"/>
    <n v="2.4518519999105211"/>
  </r>
  <r>
    <s v="Жук-трейл # 10 Неман"/>
    <s v="Трейл 21"/>
    <x v="7"/>
    <n v="9.0440985618037288"/>
    <s v="М"/>
    <n v="63"/>
    <x v="367"/>
    <n v="1974"/>
    <n v="4968"/>
    <s v="М"/>
    <d v="1899-12-30T02:32:09"/>
    <n v="0.25558366065754173"/>
    <n v="2.3115238177734057"/>
  </r>
  <r>
    <s v="Жук-трейл # 10 Неман"/>
    <s v="Трейл 21"/>
    <x v="7"/>
    <n v="9.0440985618037288"/>
    <s v="М"/>
    <n v="63"/>
    <x v="168"/>
    <n v="1989"/>
    <m/>
    <s v="М"/>
    <d v="1899-12-30T02:33:30"/>
    <n v="0.24893202861130759"/>
    <n v="2.2513658019504117"/>
  </r>
  <r>
    <s v="Жук-трейл # 10 Неман"/>
    <s v="Трейл 21"/>
    <x v="7"/>
    <n v="9.0440985618037288"/>
    <s v="М"/>
    <n v="63"/>
    <x v="368"/>
    <n v="1978"/>
    <n v="1539"/>
    <s v="М"/>
    <d v="1899-12-30T02:35:26"/>
    <n v="0.23977351010175915"/>
    <n v="2.1685352578699519"/>
  </r>
  <r>
    <s v="Жук-трейл # 10 Неман"/>
    <s v="Трейл 21"/>
    <x v="7"/>
    <n v="9.0440985618037288"/>
    <s v="М"/>
    <n v="63"/>
    <x v="369"/>
    <n v="1985"/>
    <m/>
    <s v="М"/>
    <d v="1899-12-30T02:39:19"/>
    <n v="0.2226076012313763"/>
    <n v="2.0132850861432683"/>
  </r>
  <r>
    <s v="Жук-трейл # 10 Неман"/>
    <s v="Трейл 21"/>
    <x v="7"/>
    <n v="9.0440985618037288"/>
    <s v="М"/>
    <n v="63"/>
    <x v="370"/>
    <n v="1980"/>
    <n v="3051"/>
    <s v="М"/>
    <d v="1899-12-30T02:39:20"/>
    <n v="0.22257267508721656"/>
    <n v="2.0129692106531039"/>
  </r>
  <r>
    <s v="Жук-трейл # 10 Неман"/>
    <s v="Трейл 21"/>
    <x v="7"/>
    <n v="9.0440985618037288"/>
    <s v="М"/>
    <n v="63"/>
    <x v="371"/>
    <n v="1980"/>
    <n v="3363"/>
    <s v="М"/>
    <d v="1899-12-30T02:39:20"/>
    <n v="0.22253775624901748"/>
    <n v="2.0126534012387678"/>
  </r>
  <r>
    <s v="Жук-трейл # 10 Неман"/>
    <s v="Трейл 21"/>
    <x v="7"/>
    <n v="9.0440985618037288"/>
    <s v="М"/>
    <n v="63"/>
    <x v="372"/>
    <n v="1972"/>
    <n v="4331"/>
    <s v="М"/>
    <d v="1899-12-30T02:40:19"/>
    <n v="0.21851579685756586"/>
    <n v="1.9762784040909072"/>
  </r>
  <r>
    <s v="Жук-трейл # 10 Неман"/>
    <s v="Трейл 21"/>
    <x v="7"/>
    <n v="9.0440985618037288"/>
    <s v="М"/>
    <n v="63"/>
    <x v="225"/>
    <n v="1983"/>
    <n v="3249"/>
    <s v="М"/>
    <d v="1899-12-30T02:47:09"/>
    <n v="0.192784728642139"/>
    <n v="1.7435640870500915"/>
  </r>
  <r>
    <s v="Жук-трейл # 10 Неман"/>
    <s v="Трейл 21"/>
    <x v="7"/>
    <n v="9.0440985618037288"/>
    <s v="М"/>
    <n v="63"/>
    <x v="25"/>
    <n v="1984"/>
    <n v="1521"/>
    <s v="М"/>
    <d v="1899-12-30T02:49:47"/>
    <n v="0.18395830261204091"/>
    <n v="1.6637370200854142"/>
  </r>
  <r>
    <s v="Жук-трейл # 10 Неман"/>
    <s v="Трейл 21"/>
    <x v="7"/>
    <n v="9.0440985618037288"/>
    <s v="М"/>
    <n v="63"/>
    <x v="373"/>
    <n v="1961"/>
    <n v="2603"/>
    <s v="М"/>
    <d v="1899-12-30T02:51:00"/>
    <n v="0.18004374711340188"/>
    <n v="1.6283333943300722"/>
  </r>
  <r>
    <s v="Жук-трейл # 10 Неман"/>
    <s v="Трейл 21"/>
    <x v="7"/>
    <n v="9.0440985618037288"/>
    <s v="М"/>
    <n v="63"/>
    <x v="374"/>
    <n v="1950"/>
    <m/>
    <s v="М"/>
    <d v="1899-12-30T03:13:13"/>
    <n v="0.12480279156008808"/>
    <n v="1.1287287476576833"/>
  </r>
  <r>
    <s v="Жук-трейл # 10 Неман"/>
    <s v="Трейл 21"/>
    <x v="7"/>
    <n v="9.0440985618037288"/>
    <s v="М"/>
    <n v="63"/>
    <x v="250"/>
    <n v="1959"/>
    <n v="4970"/>
    <s v="М"/>
    <d v="1899-12-30T03:21:22"/>
    <n v="0.11025185220816242"/>
    <n v="0.997128617992039"/>
  </r>
  <r>
    <s v="Жук-трейл # 10 Неман"/>
    <s v="Трейл 21"/>
    <x v="7"/>
    <n v="9.0440985618037288"/>
    <s v="М"/>
    <n v="63"/>
    <x v="38"/>
    <n v="1976"/>
    <n v="5089"/>
    <s v="М"/>
    <d v="1899-12-30T03:21:25"/>
    <n v="0.11019438471069175"/>
    <n v="0.99660887628081407"/>
  </r>
  <r>
    <s v="Жук-трейл # 11 Крево"/>
    <s v="Трейл 21"/>
    <x v="8"/>
    <n v="10.304113218507693"/>
    <s v="Ж"/>
    <n v="15"/>
    <x v="191"/>
    <n v="1988"/>
    <n v="4760"/>
    <s v="Ж"/>
    <d v="1899-12-30T01:52:04"/>
    <n v="1"/>
    <n v="10.304113218507693"/>
  </r>
  <r>
    <s v="Жук-трейл # 11 Крево"/>
    <s v="Трейл 21"/>
    <x v="8"/>
    <n v="10.304113218507693"/>
    <s v="Ж"/>
    <n v="15"/>
    <x v="375"/>
    <n v="1981"/>
    <n v="4486"/>
    <s v="Ж"/>
    <d v="1899-12-30T02:18:55"/>
    <n v="0.52504172768030266"/>
    <n v="5.4100894064587228"/>
  </r>
  <r>
    <s v="Жук-трейл # 11 Крево"/>
    <s v="Трейл 21"/>
    <x v="8"/>
    <n v="10.304113218507693"/>
    <s v="Ж"/>
    <n v="15"/>
    <x v="376"/>
    <n v="1986"/>
    <n v="5197"/>
    <s v="Ж"/>
    <d v="1899-12-30T02:21:26"/>
    <n v="0.49740322421667377"/>
    <n v="5.1252991375793737"/>
  </r>
  <r>
    <s v="Жук-трейл # 11 Крево"/>
    <s v="Трейл 21"/>
    <x v="8"/>
    <n v="10.304113218507693"/>
    <s v="Ж"/>
    <n v="15"/>
    <x v="377"/>
    <n v="1986"/>
    <n v="358"/>
    <s v="Ж"/>
    <d v="1899-12-30T02:21:53"/>
    <n v="0.49273775149644616"/>
    <n v="5.0772255784522899"/>
  </r>
  <r>
    <s v="Жук-трейл # 11 Крево"/>
    <s v="Трейл 21"/>
    <x v="8"/>
    <n v="10.304113218507693"/>
    <s v="Ж"/>
    <n v="15"/>
    <x v="378"/>
    <n v="1984"/>
    <n v="4801"/>
    <s v="Ж"/>
    <d v="1899-12-30T02:22:33"/>
    <n v="0.48578868014550508"/>
    <n v="5.0056215604887049"/>
  </r>
  <r>
    <s v="Жук-трейл # 11 Крево"/>
    <s v="Трейл 21"/>
    <x v="8"/>
    <n v="10.304113218507693"/>
    <s v="Ж"/>
    <n v="15"/>
    <x v="379"/>
    <n v="1989"/>
    <n v="2432"/>
    <s v="Ж"/>
    <d v="1899-12-30T02:26:54"/>
    <n v="0.44402122256445264"/>
    <n v="4.5752449487243227"/>
  </r>
  <r>
    <s v="Жук-трейл # 11 Крево"/>
    <s v="Трейл 21"/>
    <x v="8"/>
    <n v="10.304113218507693"/>
    <s v="Ж"/>
    <n v="15"/>
    <x v="342"/>
    <n v="1996"/>
    <n v="5131"/>
    <s v="Ж"/>
    <d v="1899-12-30T02:27:23"/>
    <n v="0.43965201075523364"/>
    <n v="4.5302240955664894"/>
  </r>
  <r>
    <s v="Жук-трейл # 11 Крево"/>
    <s v="Трейл 21"/>
    <x v="8"/>
    <n v="10.304113218507693"/>
    <s v="Ж"/>
    <n v="15"/>
    <x v="281"/>
    <n v="1983"/>
    <n v="5164"/>
    <s v="Ж"/>
    <d v="1899-12-30T02:27:26"/>
    <n v="0.43917505163678128"/>
    <n v="4.5253094548093564"/>
  </r>
  <r>
    <s v="Жук-трейл # 11 Крево"/>
    <s v="Трейл 21"/>
    <x v="8"/>
    <n v="10.304113218507693"/>
    <s v="Ж"/>
    <n v="15"/>
    <x v="292"/>
    <n v="1989"/>
    <n v="2655"/>
    <s v="Ж"/>
    <d v="1899-12-30T02:29:35"/>
    <n v="0.42050860050031114"/>
    <n v="4.3329682289114269"/>
  </r>
  <r>
    <s v="Жук-трейл # 11 Крево"/>
    <s v="Трейл 21"/>
    <x v="8"/>
    <n v="10.304113218507693"/>
    <s v="Ж"/>
    <n v="15"/>
    <x v="197"/>
    <n v="1986"/>
    <n v="4406"/>
    <s v="Ж"/>
    <d v="1899-12-30T02:30:41"/>
    <n v="0.41131173275846294"/>
    <n v="4.2382026624437819"/>
  </r>
  <r>
    <s v="Жук-трейл # 11 Крево"/>
    <s v="Трейл 21"/>
    <x v="8"/>
    <n v="10.304113218507693"/>
    <s v="Ж"/>
    <n v="15"/>
    <x v="380"/>
    <n v="1996"/>
    <n v="5059"/>
    <s v="Ж"/>
    <d v="1899-12-30T02:42:26"/>
    <n v="0.32836569550576011"/>
    <n v="3.3835173035653749"/>
  </r>
  <r>
    <s v="Жук-трейл # 11 Крево"/>
    <s v="Трейл 21"/>
    <x v="8"/>
    <n v="10.304113218507693"/>
    <s v="Ж"/>
    <n v="15"/>
    <x v="381"/>
    <n v="1996"/>
    <n v="3547"/>
    <s v="Ж"/>
    <d v="1899-12-30T02:42:35"/>
    <n v="0.32745769805076058"/>
    <n v="3.374161194986943"/>
  </r>
  <r>
    <s v="Жук-трейл # 11 Крево"/>
    <s v="Трейл 21"/>
    <x v="8"/>
    <n v="10.304113218507693"/>
    <s v="Ж"/>
    <n v="15"/>
    <x v="382"/>
    <n v="0"/>
    <n v="5365"/>
    <s v="Ж"/>
    <d v="1899-12-30T02:49:42"/>
    <n v="0.28794747638072971"/>
    <n v="2.9670433976106088"/>
  </r>
  <r>
    <s v="Жук-трейл # 11 Крево"/>
    <s v="Трейл 21"/>
    <x v="8"/>
    <n v="10.304113218507693"/>
    <s v="Ж"/>
    <n v="15"/>
    <x v="383"/>
    <n v="1984"/>
    <n v="5479"/>
    <s v="Ж"/>
    <d v="1899-12-30T02:52:40"/>
    <n v="0.27340699634705395"/>
    <n v="2.817216645092163"/>
  </r>
  <r>
    <s v="Жук-трейл # 11 Крево"/>
    <s v="Трейл 21"/>
    <x v="8"/>
    <n v="10.304113218507693"/>
    <s v="М"/>
    <n v="50"/>
    <x v="72"/>
    <n v="1986"/>
    <n v="3870"/>
    <s v="М"/>
    <d v="1899-12-30T01:37:29"/>
    <n v="1"/>
    <n v="10.304113218507693"/>
  </r>
  <r>
    <s v="Жук-трейл # 11 Крево"/>
    <s v="Трейл 21"/>
    <x v="8"/>
    <n v="10.304113218507693"/>
    <s v="М"/>
    <n v="50"/>
    <x v="207"/>
    <n v="1987"/>
    <n v="3023"/>
    <s v="М"/>
    <d v="1899-12-30T01:37:49"/>
    <n v="0.98965911921837446"/>
    <n v="10.197559612154732"/>
  </r>
  <r>
    <s v="Жук-трейл # 11 Крево"/>
    <s v="Трейл 21"/>
    <x v="8"/>
    <n v="10.304113218507693"/>
    <s v="М"/>
    <n v="50"/>
    <x v="204"/>
    <n v="1997"/>
    <n v="2648"/>
    <s v="М"/>
    <d v="1899-12-30T01:38:51"/>
    <n v="0.95889706130584296"/>
    <n v="9.8805838845897185"/>
  </r>
  <r>
    <s v="Жук-трейл # 11 Крево"/>
    <s v="Трейл 21"/>
    <x v="8"/>
    <n v="10.304113218507693"/>
    <s v="М"/>
    <n v="50"/>
    <x v="206"/>
    <n v="1987"/>
    <n v="4190"/>
    <s v="М"/>
    <d v="1899-12-30T01:45:51"/>
    <n v="0.7811087136624415"/>
    <n v="8.0486326215407047"/>
  </r>
  <r>
    <s v="Жук-трейл # 11 Крево"/>
    <s v="Трейл 21"/>
    <x v="8"/>
    <n v="10.304113218507693"/>
    <s v="М"/>
    <n v="50"/>
    <x v="384"/>
    <n v="1988"/>
    <n v="5287"/>
    <s v="М"/>
    <d v="1899-12-30T01:46:17"/>
    <n v="0.77126630420629083"/>
    <n v="7.9472153201616171"/>
  </r>
  <r>
    <s v="Жук-трейл # 11 Крево"/>
    <s v="Трейл 21"/>
    <x v="8"/>
    <n v="10.304113218507693"/>
    <s v="М"/>
    <n v="50"/>
    <x v="351"/>
    <n v="1993"/>
    <n v="4935"/>
    <s v="М"/>
    <d v="1899-12-30T01:48:35"/>
    <n v="0.72362322038519433"/>
    <n v="7.4562955903901864"/>
  </r>
  <r>
    <s v="Жук-трейл # 11 Крево"/>
    <s v="Трейл 21"/>
    <x v="8"/>
    <n v="10.304113218507693"/>
    <s v="М"/>
    <n v="50"/>
    <x v="233"/>
    <n v="1979"/>
    <n v="1518"/>
    <s v="М"/>
    <d v="1899-12-30T01:48:35"/>
    <n v="0.72342331526535664"/>
    <n v="7.4542357454024195"/>
  </r>
  <r>
    <s v="Жук-трейл # 11 Крево"/>
    <s v="Трейл 21"/>
    <x v="8"/>
    <n v="10.304113218507693"/>
    <s v="М"/>
    <n v="50"/>
    <x v="349"/>
    <n v="1983"/>
    <n v="2784"/>
    <s v="М"/>
    <d v="1899-12-30T01:49:36"/>
    <n v="0.70344593020184398"/>
    <n v="7.2483865078982603"/>
  </r>
  <r>
    <s v="Жук-трейл # 11 Крево"/>
    <s v="Трейл 21"/>
    <x v="8"/>
    <n v="10.304113218507693"/>
    <s v="М"/>
    <n v="50"/>
    <x v="135"/>
    <n v="1982"/>
    <n v="4776"/>
    <s v="М"/>
    <d v="1899-12-30T01:51:01"/>
    <n v="0.67698115446801022"/>
    <n v="6.9756904624344225"/>
  </r>
  <r>
    <s v="Жук-трейл # 11 Крево"/>
    <s v="Трейл 21"/>
    <x v="8"/>
    <n v="10.304113218507693"/>
    <s v="М"/>
    <n v="50"/>
    <x v="385"/>
    <n v="1984"/>
    <n v="5360"/>
    <s v="М"/>
    <d v="1899-12-30T01:51:13"/>
    <n v="0.67342620550507915"/>
    <n v="6.9390598658343645"/>
  </r>
  <r>
    <s v="Жук-трейл # 11 Крево"/>
    <s v="Трейл 21"/>
    <x v="8"/>
    <n v="10.304113218507693"/>
    <s v="М"/>
    <n v="50"/>
    <x v="386"/>
    <n v="1990"/>
    <n v="4193"/>
    <s v="М"/>
    <d v="1899-12-30T01:51:13"/>
    <n v="0.67339592872632104"/>
    <n v="6.9387478904781492"/>
  </r>
  <r>
    <s v="Жук-трейл # 11 Крево"/>
    <s v="Трейл 21"/>
    <x v="8"/>
    <n v="10.304113218507693"/>
    <s v="М"/>
    <n v="50"/>
    <x v="19"/>
    <n v="1987"/>
    <n v="1614"/>
    <s v="М"/>
    <d v="1899-12-30T01:51:39"/>
    <n v="0.6654957333584004"/>
    <n v="6.8573433829587644"/>
  </r>
  <r>
    <s v="Жук-трейл # 11 Крево"/>
    <s v="Трейл 21"/>
    <x v="8"/>
    <n v="10.304113218507693"/>
    <s v="М"/>
    <n v="50"/>
    <x v="361"/>
    <n v="1982"/>
    <n v="5149"/>
    <s v="М"/>
    <d v="1899-12-30T01:53:09"/>
    <n v="0.63923650981473323"/>
    <n v="6.5867653705347156"/>
  </r>
  <r>
    <s v="Жук-трейл # 11 Крево"/>
    <s v="Трейл 21"/>
    <x v="8"/>
    <n v="10.304113218507693"/>
    <s v="М"/>
    <n v="50"/>
    <x v="213"/>
    <n v="1988"/>
    <n v="2542"/>
    <s v="М"/>
    <d v="1899-12-30T01:54:13"/>
    <n v="0.62168530393577559"/>
    <n v="6.4059157580365982"/>
  </r>
  <r>
    <s v="Жук-трейл # 11 Крево"/>
    <s v="Трейл 21"/>
    <x v="8"/>
    <n v="10.304113218507693"/>
    <s v="М"/>
    <n v="50"/>
    <x v="360"/>
    <n v="1992"/>
    <n v="3276"/>
    <s v="М"/>
    <d v="1899-12-30T01:56:35"/>
    <n v="0.58453595422242666"/>
    <n v="6.023124652596314"/>
  </r>
  <r>
    <s v="Жук-трейл # 11 Крево"/>
    <s v="Трейл 21"/>
    <x v="8"/>
    <n v="10.304113218507693"/>
    <s v="М"/>
    <n v="50"/>
    <x v="148"/>
    <n v="1994"/>
    <n v="3181"/>
    <s v="М"/>
    <d v="1899-12-30T01:57:28"/>
    <n v="0.57147211758281113"/>
    <n v="5.8885134007936264"/>
  </r>
  <r>
    <s v="Жук-трейл # 11 Крево"/>
    <s v="Трейл 21"/>
    <x v="8"/>
    <n v="10.304113218507693"/>
    <s v="М"/>
    <n v="50"/>
    <x v="230"/>
    <n v="1987"/>
    <n v="4543"/>
    <s v="М"/>
    <d v="1899-12-30T01:57:49"/>
    <n v="0.56646616262326455"/>
    <n v="5.8369314741237091"/>
  </r>
  <r>
    <s v="Жук-трейл # 11 Крево"/>
    <s v="Трейл 21"/>
    <x v="8"/>
    <n v="10.304113218507693"/>
    <s v="М"/>
    <n v="50"/>
    <x v="387"/>
    <n v="1992"/>
    <m/>
    <s v="М"/>
    <d v="1899-12-30T01:57:49"/>
    <n v="0.56634597035491452"/>
    <n v="5.8356929993826405"/>
  </r>
  <r>
    <s v="Жук-трейл # 11 Крево"/>
    <s v="Трейл 21"/>
    <x v="8"/>
    <n v="10.304113218507693"/>
    <s v="М"/>
    <n v="50"/>
    <x v="388"/>
    <n v="1981"/>
    <n v="4228"/>
    <s v="М"/>
    <d v="1899-12-30T01:58:07"/>
    <n v="0.56197023069149876"/>
    <n v="5.7906048824760896"/>
  </r>
  <r>
    <s v="Жук-трейл # 11 Крево"/>
    <s v="Трейл 21"/>
    <x v="8"/>
    <n v="10.304113218507693"/>
    <s v="М"/>
    <n v="50"/>
    <x v="389"/>
    <n v="1981"/>
    <n v="4211"/>
    <s v="М"/>
    <d v="1899-12-30T01:58:08"/>
    <n v="0.56180374918194431"/>
    <n v="5.7888894381528528"/>
  </r>
  <r>
    <s v="Жук-трейл # 11 Крево"/>
    <s v="Трейл 21"/>
    <x v="8"/>
    <n v="10.304113218507693"/>
    <s v="М"/>
    <n v="50"/>
    <x v="390"/>
    <n v="1984"/>
    <n v="5150"/>
    <s v="М"/>
    <d v="1899-12-30T01:58:09"/>
    <n v="0.56154226821630926"/>
    <n v="5.7861951086784646"/>
  </r>
  <r>
    <s v="Жук-трейл # 11 Крево"/>
    <s v="Трейл 21"/>
    <x v="8"/>
    <n v="10.304113218507693"/>
    <s v="М"/>
    <n v="50"/>
    <x v="20"/>
    <n v="1993"/>
    <n v="4035"/>
    <s v="М"/>
    <d v="1899-12-30T02:01:33"/>
    <n v="0.51576870129634855"/>
    <n v="5.3145390927202509"/>
  </r>
  <r>
    <s v="Жук-трейл # 11 Крево"/>
    <s v="Трейл 21"/>
    <x v="8"/>
    <n v="10.304113218507693"/>
    <s v="М"/>
    <n v="50"/>
    <x v="223"/>
    <n v="1970"/>
    <n v="1568"/>
    <s v="М"/>
    <d v="1899-12-30T02:02:28"/>
    <n v="0.50431456527209972"/>
    <n v="5.1965143783062038"/>
  </r>
  <r>
    <s v="Жук-трейл # 11 Крево"/>
    <s v="Трейл 21"/>
    <x v="8"/>
    <n v="10.304113218507693"/>
    <s v="М"/>
    <n v="50"/>
    <x v="363"/>
    <n v="1985"/>
    <n v="51"/>
    <s v="М"/>
    <d v="1899-12-30T02:03:09"/>
    <n v="0.49596571919302868"/>
    <n v="5.1104869230635614"/>
  </r>
  <r>
    <s v="Жук-трейл # 11 Крево"/>
    <s v="Трейл 21"/>
    <x v="8"/>
    <n v="10.304113218507693"/>
    <s v="М"/>
    <n v="50"/>
    <x v="371"/>
    <n v="1980"/>
    <n v="3363"/>
    <s v="М"/>
    <d v="1899-12-30T02:06:54"/>
    <n v="0.45313915110429159"/>
    <n v="4.6691971167170863"/>
  </r>
  <r>
    <s v="Жук-трейл # 11 Крево"/>
    <s v="Трейл 21"/>
    <x v="8"/>
    <n v="10.304113218507693"/>
    <s v="М"/>
    <n v="50"/>
    <x v="391"/>
    <n v="1983"/>
    <n v="5297"/>
    <s v="М"/>
    <d v="1899-12-30T02:07:12"/>
    <n v="0.4500291802380319"/>
    <n v="4.6371516248048854"/>
  </r>
  <r>
    <s v="Жук-трейл # 11 Крево"/>
    <s v="Трейл 21"/>
    <x v="8"/>
    <n v="10.304113218507693"/>
    <s v="М"/>
    <n v="50"/>
    <x v="151"/>
    <n v="1982"/>
    <n v="3185"/>
    <s v="М"/>
    <d v="1899-12-30T02:08:15"/>
    <n v="0.43908319826590658"/>
    <n v="4.524362987276362"/>
  </r>
  <r>
    <s v="Жук-трейл # 11 Крево"/>
    <s v="Трейл 21"/>
    <x v="8"/>
    <n v="10.304113218507693"/>
    <s v="М"/>
    <n v="50"/>
    <x v="242"/>
    <n v="1984"/>
    <n v="892"/>
    <s v="М"/>
    <d v="1899-12-30T02:08:18"/>
    <n v="0.43850168404955958"/>
    <n v="4.5183709989529506"/>
  </r>
  <r>
    <s v="Жук-трейл # 11 Крево"/>
    <s v="Трейл 21"/>
    <x v="8"/>
    <n v="10.304113218507693"/>
    <s v="М"/>
    <n v="50"/>
    <x v="222"/>
    <n v="1990"/>
    <n v="3190"/>
    <s v="М"/>
    <d v="1899-12-30T02:08:46"/>
    <n v="0.43385263570667232"/>
    <n v="4.4704666784695251"/>
  </r>
  <r>
    <s v="Жук-трейл # 11 Крево"/>
    <s v="Трейл 21"/>
    <x v="8"/>
    <n v="10.304113218507693"/>
    <s v="М"/>
    <n v="50"/>
    <x v="239"/>
    <n v="1984"/>
    <n v="2901"/>
    <s v="М"/>
    <d v="1899-12-30T02:10:04"/>
    <n v="0.42100519575707723"/>
    <n v="4.3380852026609187"/>
  </r>
  <r>
    <s v="Жук-трейл # 11 Крево"/>
    <s v="Трейл 21"/>
    <x v="8"/>
    <n v="10.304113218507693"/>
    <s v="М"/>
    <n v="50"/>
    <x v="226"/>
    <n v="1982"/>
    <n v="4895"/>
    <s v="М"/>
    <d v="1899-12-30T02:13:46"/>
    <n v="0.38689521813092081"/>
    <n v="3.9866121313202383"/>
  </r>
  <r>
    <s v="Жук-трейл # 11 Крево"/>
    <s v="Трейл 21"/>
    <x v="8"/>
    <n v="10.304113218507693"/>
    <s v="М"/>
    <n v="50"/>
    <x v="392"/>
    <n v="1978"/>
    <n v="4570"/>
    <s v="М"/>
    <d v="1899-12-30T02:15:28"/>
    <n v="0.37249850112907573"/>
    <n v="3.8382667293584118"/>
  </r>
  <r>
    <s v="Жук-трейл # 11 Крево"/>
    <s v="Трейл 21"/>
    <x v="8"/>
    <n v="10.304113218507693"/>
    <s v="М"/>
    <n v="50"/>
    <x v="393"/>
    <n v="1977"/>
    <n v="5317"/>
    <s v="М"/>
    <d v="1899-12-30T02:15:36"/>
    <n v="0.37148300837228593"/>
    <n v="3.8278029770198754"/>
  </r>
  <r>
    <s v="Жук-трейл # 11 Крево"/>
    <s v="Трейл 21"/>
    <x v="8"/>
    <n v="10.304113218507693"/>
    <s v="М"/>
    <n v="50"/>
    <x v="394"/>
    <n v="1977"/>
    <n v="4551"/>
    <s v="М"/>
    <d v="1899-12-30T02:17:57"/>
    <n v="0.35278118323437357"/>
    <n v="3.6350972534060935"/>
  </r>
  <r>
    <s v="Жук-трейл # 11 Крево"/>
    <s v="Трейл 21"/>
    <x v="8"/>
    <n v="10.304113218507693"/>
    <s v="М"/>
    <n v="50"/>
    <x v="395"/>
    <n v="1979"/>
    <n v="3213"/>
    <s v="М"/>
    <d v="1899-12-30T02:18:18"/>
    <n v="0.35018559276544409"/>
    <n v="3.6083519953453642"/>
  </r>
  <r>
    <s v="Жук-трейл # 11 Крево"/>
    <s v="Трейл 21"/>
    <x v="8"/>
    <n v="10.304113218507693"/>
    <s v="М"/>
    <n v="50"/>
    <x v="396"/>
    <n v="1993"/>
    <n v="3306"/>
    <s v="М"/>
    <d v="1899-12-30T02:19:22"/>
    <n v="0.34221825894390123"/>
    <n v="3.5262556855985414"/>
  </r>
  <r>
    <s v="Жук-трейл # 11 Крево"/>
    <s v="Трейл 21"/>
    <x v="8"/>
    <n v="10.304113218507693"/>
    <s v="М"/>
    <n v="50"/>
    <x v="397"/>
    <n v="1968"/>
    <n v="5332"/>
    <s v="М"/>
    <d v="1899-12-30T02:20:09"/>
    <n v="0.33643967788497131"/>
    <n v="3.4667125321250034"/>
  </r>
  <r>
    <s v="Жук-трейл # 11 Крево"/>
    <s v="Трейл 21"/>
    <x v="8"/>
    <n v="10.304113218507693"/>
    <s v="М"/>
    <n v="50"/>
    <x v="398"/>
    <n v="1986"/>
    <m/>
    <s v="М"/>
    <d v="1899-12-30T02:21:35"/>
    <n v="0.32638257152197814"/>
    <n v="3.3630829695101476"/>
  </r>
  <r>
    <s v="Жук-трейл # 11 Крево"/>
    <s v="Трейл 21"/>
    <x v="8"/>
    <n v="10.304113218507693"/>
    <s v="М"/>
    <n v="50"/>
    <x v="399"/>
    <n v="1950"/>
    <n v="1087"/>
    <s v="М"/>
    <d v="1899-12-30T02:22:50"/>
    <n v="0.31785459706614827"/>
    <n v="3.2752097551927348"/>
  </r>
  <r>
    <s v="Жук-трейл # 11 Крево"/>
    <s v="Трейл 21"/>
    <x v="8"/>
    <n v="10.304113218507693"/>
    <s v="М"/>
    <n v="50"/>
    <x v="400"/>
    <n v="1990"/>
    <n v="4686"/>
    <s v="М"/>
    <d v="1899-12-30T02:24:04"/>
    <n v="0.30972862183120581"/>
    <n v="3.1914787863610981"/>
  </r>
  <r>
    <s v="Жук-трейл # 11 Крево"/>
    <s v="Трейл 21"/>
    <x v="8"/>
    <n v="10.304113218507693"/>
    <s v="М"/>
    <n v="50"/>
    <x v="327"/>
    <n v="1986"/>
    <n v="3259"/>
    <s v="М"/>
    <d v="1899-12-30T02:24:14"/>
    <n v="0.30864548061830632"/>
    <n v="3.1803179766717502"/>
  </r>
  <r>
    <s v="Жук-трейл # 11 Крево"/>
    <s v="Трейл 21"/>
    <x v="8"/>
    <n v="10.304113218507693"/>
    <s v="М"/>
    <n v="50"/>
    <x v="401"/>
    <n v="1989"/>
    <n v="5509"/>
    <s v="М"/>
    <d v="1899-12-30T02:24:52"/>
    <n v="0.30466782071302184"/>
    <n v="3.1393317186629801"/>
  </r>
  <r>
    <s v="Жук-трейл # 11 Крево"/>
    <s v="Трейл 21"/>
    <x v="8"/>
    <n v="10.304113218507693"/>
    <s v="М"/>
    <n v="50"/>
    <x v="402"/>
    <n v="1982"/>
    <n v="798"/>
    <s v="М"/>
    <d v="1899-12-30T02:26:41"/>
    <n v="0.29347729039436643"/>
    <n v="3.0240232272844119"/>
  </r>
  <r>
    <s v="Жук-трейл # 11 Крево"/>
    <s v="Трейл 21"/>
    <x v="8"/>
    <n v="10.304113218507693"/>
    <s v="М"/>
    <n v="50"/>
    <x v="403"/>
    <n v="1983"/>
    <n v="5368"/>
    <s v="М"/>
    <d v="1899-12-30T02:33:04"/>
    <n v="0.25826177681508922"/>
    <n v="2.6611585883156446"/>
  </r>
  <r>
    <s v="Жук-трейл # 11 Крево"/>
    <s v="Трейл 21"/>
    <x v="8"/>
    <n v="10.304113218507693"/>
    <s v="М"/>
    <n v="50"/>
    <x v="404"/>
    <n v="1988"/>
    <n v="820"/>
    <s v="М"/>
    <d v="1899-12-30T02:33:44"/>
    <n v="0.25492474990593705"/>
    <n v="2.6267734852305336"/>
  </r>
  <r>
    <s v="Жук-трейл # 11 Крево"/>
    <s v="Трейл 21"/>
    <x v="8"/>
    <n v="10.304113218507693"/>
    <s v="М"/>
    <n v="50"/>
    <x v="405"/>
    <n v="1973"/>
    <n v="5190"/>
    <s v="М"/>
    <d v="1899-12-30T02:35:21"/>
    <n v="0.24706439929947879"/>
    <n v="2.5457795426444223"/>
  </r>
  <r>
    <s v="Жук-трейл # 11 Крево"/>
    <s v="Трейл 21"/>
    <x v="8"/>
    <n v="10.304113218507693"/>
    <s v="М"/>
    <n v="50"/>
    <x v="406"/>
    <n v="1978"/>
    <n v="5639"/>
    <s v="М"/>
    <d v="1899-12-30T02:49:34"/>
    <n v="0.18994564332764879"/>
    <n v="1.9572214142103734"/>
  </r>
  <r>
    <s v="Жук-трейл # 11 Крево"/>
    <s v="Трейл 21"/>
    <x v="8"/>
    <n v="10.304113218507693"/>
    <s v="М"/>
    <n v="50"/>
    <x v="407"/>
    <n v="1984"/>
    <n v="5264"/>
    <s v="М"/>
    <d v="1899-12-30T03:08:50"/>
    <n v="0.13756264854647948"/>
    <n v="1.4174611052607073"/>
  </r>
  <r>
    <s v="Жук-трейл # 11 Крево"/>
    <s v="Трейл 5"/>
    <x v="9"/>
    <n v="4.3058323494084938"/>
    <s v="Ж"/>
    <n v="27"/>
    <x v="408"/>
    <n v="1989"/>
    <m/>
    <s v="Ж"/>
    <d v="1899-12-30T00:27:27"/>
    <n v="1"/>
    <n v="4.3058323494084938"/>
  </r>
  <r>
    <s v="Жук-трейл # 11 Крево"/>
    <s v="Трейл 5"/>
    <x v="9"/>
    <n v="4.3058323494084938"/>
    <s v="Ж"/>
    <n v="27"/>
    <x v="409"/>
    <n v="1981"/>
    <n v="4783"/>
    <s v="Ж"/>
    <d v="1899-12-30T00:27:40"/>
    <n v="0.97616019364116469"/>
    <n v="4.2031821399849862"/>
  </r>
  <r>
    <s v="Жук-трейл # 11 Крево"/>
    <s v="Трейл 5"/>
    <x v="9"/>
    <n v="4.3058323494084938"/>
    <s v="Ж"/>
    <n v="27"/>
    <x v="62"/>
    <n v="1985"/>
    <n v="5076"/>
    <s v="Ж"/>
    <d v="1899-12-30T00:30:26"/>
    <n v="0.73416309716761152"/>
    <n v="3.161183213526233"/>
  </r>
  <r>
    <s v="Жук-трейл # 11 Крево"/>
    <s v="Трейл 5"/>
    <x v="9"/>
    <n v="4.3058323494084938"/>
    <s v="Ж"/>
    <n v="27"/>
    <x v="410"/>
    <n v="1991"/>
    <n v="4361"/>
    <s v="Ж"/>
    <d v="1899-12-30T00:30:31"/>
    <n v="0.72744859814187735"/>
    <n v="3.1322717064111552"/>
  </r>
  <r>
    <s v="Жук-трейл # 11 Крево"/>
    <s v="Трейл 5"/>
    <x v="9"/>
    <n v="4.3058323494084938"/>
    <s v="Ж"/>
    <n v="27"/>
    <x v="253"/>
    <n v="1990"/>
    <n v="4858"/>
    <s v="Ж"/>
    <d v="1899-12-30T00:31:06"/>
    <n v="0.6871738434140936"/>
    <n v="2.9588553646397711"/>
  </r>
  <r>
    <s v="Жук-трейл # 11 Крево"/>
    <s v="Трейл 5"/>
    <x v="9"/>
    <n v="4.3058323494084938"/>
    <s v="Ж"/>
    <n v="27"/>
    <x v="411"/>
    <n v="1977"/>
    <n v="5237"/>
    <s v="Ж"/>
    <d v="1899-12-30T00:31:28"/>
    <n v="0.66375196652520563"/>
    <n v="2.8580046894477342"/>
  </r>
  <r>
    <s v="Жук-трейл # 11 Крево"/>
    <s v="Трейл 5"/>
    <x v="9"/>
    <n v="4.3058323494084938"/>
    <s v="Ж"/>
    <n v="27"/>
    <x v="412"/>
    <n v="1989"/>
    <n v="1164"/>
    <s v="Ж"/>
    <d v="1899-12-30T00:32:28"/>
    <n v="0.60410621804226461"/>
    <n v="2.6011800961252041"/>
  </r>
  <r>
    <s v="Жук-трейл # 11 Крево"/>
    <s v="Трейл 5"/>
    <x v="9"/>
    <n v="4.3058323494084938"/>
    <s v="Ж"/>
    <n v="27"/>
    <x v="413"/>
    <n v="1982"/>
    <m/>
    <s v="Ж"/>
    <d v="1899-12-30T00:33:39"/>
    <n v="0.54275934682581484"/>
    <n v="2.3370307535064176"/>
  </r>
  <r>
    <s v="Жук-трейл # 11 Крево"/>
    <s v="Трейл 5"/>
    <x v="9"/>
    <n v="4.3058323494084938"/>
    <s v="Ж"/>
    <n v="27"/>
    <x v="414"/>
    <n v="1994"/>
    <n v="4313"/>
    <s v="Ж"/>
    <d v="1899-12-30T00:35:30"/>
    <n v="0.46244951617162344"/>
    <n v="1.9912300867000827"/>
  </r>
  <r>
    <s v="Жук-трейл # 11 Крево"/>
    <s v="Трейл 5"/>
    <x v="9"/>
    <n v="4.3058323494084938"/>
    <s v="Ж"/>
    <n v="27"/>
    <x v="65"/>
    <n v="1981"/>
    <n v="4781"/>
    <s v="Ж"/>
    <d v="1899-12-30T00:36:10"/>
    <n v="0.43740297296734509"/>
    <n v="1.8833838707302435"/>
  </r>
  <r>
    <s v="Жук-трейл # 11 Крево"/>
    <s v="Трейл 5"/>
    <x v="9"/>
    <n v="4.3058323494084938"/>
    <s v="Ж"/>
    <n v="27"/>
    <x v="415"/>
    <n v="1993"/>
    <n v="5316"/>
    <s v="Ж"/>
    <d v="1899-12-30T00:36:10"/>
    <n v="0.43716114686475449"/>
    <n v="1.8823426080747774"/>
  </r>
  <r>
    <s v="Жук-трейл # 11 Крево"/>
    <s v="Трейл 5"/>
    <x v="9"/>
    <n v="4.3058323494084938"/>
    <s v="Ж"/>
    <n v="27"/>
    <x v="416"/>
    <n v="1988"/>
    <n v="4270"/>
    <s v="Ж"/>
    <d v="1899-12-30T00:36:27"/>
    <n v="0.42733923301045573"/>
    <n v="1.8400510936678345"/>
  </r>
  <r>
    <s v="Жук-трейл # 11 Крево"/>
    <s v="Трейл 5"/>
    <x v="9"/>
    <n v="4.3058323494084938"/>
    <s v="Ж"/>
    <n v="27"/>
    <x v="66"/>
    <n v="1981"/>
    <n v="5225"/>
    <s v="Ж"/>
    <d v="1899-12-30T00:36:27"/>
    <n v="0.42728060772706233"/>
    <n v="1.8397986630261058"/>
  </r>
  <r>
    <s v="Жук-трейл # 11 Крево"/>
    <s v="Трейл 5"/>
    <x v="9"/>
    <n v="4.3058323494084938"/>
    <s v="Ж"/>
    <n v="27"/>
    <x v="417"/>
    <n v="1979"/>
    <n v="2562"/>
    <s v="Ж"/>
    <d v="1899-12-30T00:36:32"/>
    <n v="0.42407266283938183"/>
    <n v="1.8259857901536116"/>
  </r>
  <r>
    <s v="Жук-трейл # 11 Крево"/>
    <s v="Трейл 5"/>
    <x v="9"/>
    <n v="4.3058323494084938"/>
    <s v="Ж"/>
    <n v="27"/>
    <x v="418"/>
    <n v="1983"/>
    <n v="5236"/>
    <s v="Ж"/>
    <d v="1899-12-30T00:36:38"/>
    <n v="0.42060960591636076"/>
    <n v="1.8110744476266243"/>
  </r>
  <r>
    <s v="Жук-трейл # 11 Крево"/>
    <s v="Трейл 5"/>
    <x v="9"/>
    <n v="4.3058323494084938"/>
    <s v="Ж"/>
    <n v="27"/>
    <x v="419"/>
    <n v="1994"/>
    <n v="5293"/>
    <s v="Ж"/>
    <d v="1899-12-30T00:36:52"/>
    <n v="0.41256259311722293"/>
    <n v="1.7764253595999926"/>
  </r>
  <r>
    <s v="Жук-трейл # 11 Крево"/>
    <s v="Трейл 5"/>
    <x v="9"/>
    <n v="4.3058323494084938"/>
    <s v="Ж"/>
    <n v="27"/>
    <x v="64"/>
    <n v="1995"/>
    <n v="4735"/>
    <s v="Ж"/>
    <d v="1899-12-30T00:36:57"/>
    <n v="0.40999986919680659"/>
    <n v="1.7653907000408608"/>
  </r>
  <r>
    <s v="Жук-трейл # 11 Крево"/>
    <s v="Трейл 5"/>
    <x v="9"/>
    <n v="4.3058323494084938"/>
    <s v="Ж"/>
    <n v="27"/>
    <x v="420"/>
    <n v="1979"/>
    <n v="5231"/>
    <s v="Ж"/>
    <d v="1899-12-30T00:37:12"/>
    <n v="0.40168118179401208"/>
    <n v="1.7295718267172913"/>
  </r>
  <r>
    <s v="Жук-трейл # 11 Крево"/>
    <s v="Трейл 5"/>
    <x v="9"/>
    <n v="4.3058323494084938"/>
    <s v="Ж"/>
    <n v="27"/>
    <x v="68"/>
    <n v="1989"/>
    <n v="4939"/>
    <s v="Ж"/>
    <d v="1899-12-30T00:37:12"/>
    <n v="0.40168118179401208"/>
    <n v="1.7295718267172913"/>
  </r>
  <r>
    <s v="Жук-трейл # 11 Крево"/>
    <s v="Трейл 5"/>
    <x v="9"/>
    <n v="4.3058323494084938"/>
    <s v="Ж"/>
    <n v="27"/>
    <x v="116"/>
    <n v="1993"/>
    <n v="3187"/>
    <s v="Ж"/>
    <d v="1899-12-30T00:39:41"/>
    <n v="0.33110579488227665"/>
    <n v="1.4256860426807201"/>
  </r>
  <r>
    <s v="Жук-трейл # 11 Крево"/>
    <s v="Трейл 5"/>
    <x v="9"/>
    <n v="4.3058323494084938"/>
    <s v="Ж"/>
    <n v="27"/>
    <x v="421"/>
    <n v="1995"/>
    <n v="5034"/>
    <s v="Ж"/>
    <d v="1899-12-30T00:42:32"/>
    <n v="0.26864795886516873"/>
    <n v="1.1567530718842058"/>
  </r>
  <r>
    <s v="Жук-трейл # 11 Крево"/>
    <s v="Трейл 5"/>
    <x v="9"/>
    <n v="4.3058323494084938"/>
    <s v="Ж"/>
    <n v="27"/>
    <x v="422"/>
    <n v="1995"/>
    <n v="5257"/>
    <s v="Ж"/>
    <d v="1899-12-30T00:49:26"/>
    <n v="0.17129436580875732"/>
    <n v="0.73756482157075953"/>
  </r>
  <r>
    <s v="Жук-трейл # 11 Крево"/>
    <s v="Трейл 5"/>
    <x v="9"/>
    <n v="4.3058323494084938"/>
    <s v="Ж"/>
    <n v="27"/>
    <x v="423"/>
    <n v="1975"/>
    <m/>
    <s v="Ж"/>
    <d v="1899-12-30T01:02:21"/>
    <n v="8.5367353959907744E-2"/>
    <n v="0.36757751426397606"/>
  </r>
  <r>
    <s v="Жук-трейл # 11 Крево"/>
    <s v="Трейл 5"/>
    <x v="9"/>
    <n v="4.3058323494084938"/>
    <s v="Ж"/>
    <n v="27"/>
    <x v="424"/>
    <n v="1990"/>
    <m/>
    <s v="Ж"/>
    <d v="1899-12-30T01:02:25"/>
    <n v="8.5053177278970493E-2"/>
    <n v="0.36622472214776663"/>
  </r>
  <r>
    <s v="Жук-трейл # 11 Крево"/>
    <s v="Трейл 5"/>
    <x v="9"/>
    <n v="4.3058323494084938"/>
    <s v="М"/>
    <n v="25"/>
    <x v="425"/>
    <n v="1985"/>
    <m/>
    <s v="М"/>
    <d v="1899-12-30T00:23:36"/>
    <n v="1"/>
    <n v="4.3058323494084938"/>
  </r>
  <r>
    <s v="Жук-трейл # 11 Крево"/>
    <s v="Трейл 5"/>
    <x v="9"/>
    <n v="4.3058323494084938"/>
    <s v="М"/>
    <n v="25"/>
    <x v="426"/>
    <n v="1995"/>
    <n v="3192"/>
    <s v="М"/>
    <d v="1899-12-30T00:23:53"/>
    <n v="0.96462158925236863"/>
    <n v="4.1534988439406817"/>
  </r>
  <r>
    <s v="Жук-трейл # 11 Крево"/>
    <s v="Трейл 5"/>
    <x v="9"/>
    <n v="4.3058323494084938"/>
    <s v="М"/>
    <n v="25"/>
    <x v="73"/>
    <n v="1990"/>
    <n v="1583"/>
    <s v="М"/>
    <d v="1899-12-30T00:25:30"/>
    <n v="0.79158731318938058"/>
    <n v="3.4084422605121878"/>
  </r>
  <r>
    <s v="Жук-трейл # 11 Крево"/>
    <s v="Трейл 5"/>
    <x v="9"/>
    <n v="4.3058323494084938"/>
    <s v="М"/>
    <n v="25"/>
    <x v="79"/>
    <n v="1984"/>
    <n v="5077"/>
    <s v="М"/>
    <d v="1899-12-30T00:27:20"/>
    <n v="0.64348888534589221"/>
    <n v="2.770755259007156"/>
  </r>
  <r>
    <s v="Жук-трейл # 11 Крево"/>
    <s v="Трейл 5"/>
    <x v="9"/>
    <n v="4.3058323494084938"/>
    <s v="М"/>
    <n v="25"/>
    <x v="77"/>
    <n v="1961"/>
    <n v="4272"/>
    <s v="М"/>
    <d v="1899-12-30T00:27:25"/>
    <n v="0.63775462811745964"/>
    <n v="2.7460645087331415"/>
  </r>
  <r>
    <s v="Жук-трейл # 11 Крево"/>
    <s v="Трейл 5"/>
    <x v="9"/>
    <n v="4.3058323494084938"/>
    <s v="М"/>
    <n v="25"/>
    <x v="427"/>
    <n v="1986"/>
    <n v="5283"/>
    <s v="М"/>
    <d v="1899-12-30T00:27:41"/>
    <n v="0.61893911396344337"/>
    <n v="2.6650480592180248"/>
  </r>
  <r>
    <s v="Жук-трейл # 11 Крево"/>
    <s v="Трейл 5"/>
    <x v="9"/>
    <n v="4.3058323494084938"/>
    <s v="М"/>
    <n v="25"/>
    <x v="428"/>
    <n v="1986"/>
    <n v="279"/>
    <s v="М"/>
    <d v="1899-12-30T00:27:50"/>
    <n v="0.60942508424426733"/>
    <n v="2.6240822422799628"/>
  </r>
  <r>
    <s v="Жук-трейл # 11 Крево"/>
    <s v="Трейл 5"/>
    <x v="9"/>
    <n v="4.3058323494084938"/>
    <s v="М"/>
    <n v="25"/>
    <x v="429"/>
    <n v="1994"/>
    <n v="5263"/>
    <s v="М"/>
    <d v="1899-12-30T00:28:01"/>
    <n v="0.59732481308571761"/>
    <n v="2.5719805032888647"/>
  </r>
  <r>
    <s v="Жук-трейл # 11 Крево"/>
    <s v="Трейл 5"/>
    <x v="9"/>
    <n v="4.3058323494084938"/>
    <s v="М"/>
    <n v="25"/>
    <x v="75"/>
    <n v="1993"/>
    <n v="4736"/>
    <s v="М"/>
    <d v="1899-12-30T00:28:23"/>
    <n v="0.57477687666280675"/>
    <n v="2.4748928692266894"/>
  </r>
  <r>
    <s v="Жук-трейл # 11 Крево"/>
    <s v="Трейл 5"/>
    <x v="9"/>
    <n v="4.3058323494084938"/>
    <s v="М"/>
    <n v="25"/>
    <x v="430"/>
    <n v="1994"/>
    <n v="3453"/>
    <s v="М"/>
    <d v="1899-12-30T00:30:21"/>
    <n v="0.47026390557140002"/>
    <n v="2.0248775373685155"/>
  </r>
  <r>
    <s v="Жук-трейл # 11 Крево"/>
    <s v="Трейл 5"/>
    <x v="9"/>
    <n v="4.3058323494084938"/>
    <s v="М"/>
    <n v="25"/>
    <x v="85"/>
    <n v="1972"/>
    <n v="4408"/>
    <s v="М"/>
    <d v="1899-12-30T00:30:26"/>
    <n v="0.46633371473012236"/>
    <n v="2.0079547945047933"/>
  </r>
  <r>
    <s v="Жук-трейл # 11 Крево"/>
    <s v="Трейл 5"/>
    <x v="9"/>
    <n v="4.3058323494084938"/>
    <s v="М"/>
    <n v="25"/>
    <x v="431"/>
    <n v="1988"/>
    <n v="4362"/>
    <s v="М"/>
    <d v="1899-12-30T00:30:31"/>
    <n v="0.46191712836682919"/>
    <n v="1.9889377140677689"/>
  </r>
  <r>
    <s v="Жук-трейл # 11 Крево"/>
    <s v="Трейл 5"/>
    <x v="9"/>
    <n v="4.3058323494084938"/>
    <s v="М"/>
    <n v="25"/>
    <x v="266"/>
    <n v="1990"/>
    <n v="5195"/>
    <s v="М"/>
    <d v="1899-12-30T00:30:40"/>
    <n v="0.45554474167295"/>
    <n v="1.9614992852983237"/>
  </r>
  <r>
    <s v="Жук-трейл # 11 Крево"/>
    <s v="Трейл 5"/>
    <x v="9"/>
    <n v="4.3058323494084938"/>
    <s v="М"/>
    <n v="25"/>
    <x v="432"/>
    <n v="1994"/>
    <n v="5261"/>
    <s v="М"/>
    <d v="1899-12-30T00:31:23"/>
    <n v="0.42504208165280244"/>
    <n v="1.8301599450405632"/>
  </r>
  <r>
    <s v="Жук-трейл # 11 Крево"/>
    <s v="Трейл 5"/>
    <x v="9"/>
    <n v="4.3058323494084938"/>
    <s v="М"/>
    <n v="25"/>
    <x v="433"/>
    <n v="1988"/>
    <m/>
    <s v="М"/>
    <d v="1899-12-30T00:31:32"/>
    <n v="0.41867292643010084"/>
    <n v="1.8027354304442507"/>
  </r>
  <r>
    <s v="Жук-трейл # 11 Крево"/>
    <s v="Трейл 5"/>
    <x v="9"/>
    <n v="4.3058323494084938"/>
    <s v="М"/>
    <n v="25"/>
    <x v="78"/>
    <n v="1993"/>
    <n v="4762"/>
    <s v="М"/>
    <d v="1899-12-30T00:33:30"/>
    <n v="0.34934996611549046"/>
    <n v="1.5042423853648399"/>
  </r>
  <r>
    <s v="Жук-трейл # 11 Крево"/>
    <s v="Трейл 5"/>
    <x v="9"/>
    <n v="4.3058323494084938"/>
    <s v="М"/>
    <n v="25"/>
    <x v="83"/>
    <n v="1986"/>
    <n v="5095"/>
    <s v="М"/>
    <d v="1899-12-30T00:33:44"/>
    <n v="0.34215099048480235"/>
    <n v="1.4732448032116197"/>
  </r>
  <r>
    <s v="Жук-трейл # 11 Крево"/>
    <s v="Трейл 5"/>
    <x v="9"/>
    <n v="4.3058323494084938"/>
    <s v="М"/>
    <n v="25"/>
    <x v="434"/>
    <n v="1959"/>
    <m/>
    <s v="М"/>
    <d v="1899-12-30T00:36:28"/>
    <n v="0.27087675817443474"/>
    <n v="1.1663499080503827"/>
  </r>
  <r>
    <s v="Жук-трейл # 11 Крево"/>
    <s v="Трейл 5"/>
    <x v="9"/>
    <n v="4.3058323494084938"/>
    <s v="М"/>
    <n v="25"/>
    <x v="91"/>
    <n v="1987"/>
    <n v="4841"/>
    <s v="М"/>
    <d v="1899-12-30T00:38:51"/>
    <n v="0.22416426158132893"/>
    <n v="0.96521372909815373"/>
  </r>
  <r>
    <s v="Жук-трейл # 11 Крево"/>
    <s v="Трейл 5"/>
    <x v="9"/>
    <n v="4.3058323494084938"/>
    <s v="М"/>
    <n v="25"/>
    <x v="273"/>
    <n v="1988"/>
    <m/>
    <s v="М"/>
    <d v="1899-12-30T00:41:56"/>
    <n v="0.17823333687819296"/>
    <n v="0.76744286767314507"/>
  </r>
  <r>
    <s v="Жук-трейл # 11 Крево"/>
    <s v="Трейл 5"/>
    <x v="9"/>
    <n v="4.3058323494084938"/>
    <s v="М"/>
    <n v="25"/>
    <x v="435"/>
    <n v="1984"/>
    <m/>
    <s v="М"/>
    <d v="1899-12-30T01:02:26"/>
    <n v="5.3994497918424686E-2"/>
    <n v="0.2324912558272226"/>
  </r>
  <r>
    <s v="Ультра -трейл Витовт"/>
    <s v="Трейл 80"/>
    <x v="10"/>
    <n v="22.288420990151067"/>
    <s v="Ж"/>
    <n v="4"/>
    <x v="436"/>
    <n v="1986"/>
    <n v="3250"/>
    <s v="Ж"/>
    <d v="1899-12-30T08:33:22"/>
    <n v="1"/>
    <n v="22.288420990151067"/>
  </r>
  <r>
    <s v="Ультра -трейл Витовт"/>
    <s v="Трейл 80"/>
    <x v="10"/>
    <n v="22.288420990151067"/>
    <s v="Ж"/>
    <n v="4"/>
    <x v="0"/>
    <n v="1985"/>
    <n v="407"/>
    <s v="Ж"/>
    <d v="1899-12-30T10:00:51"/>
    <n v="0.62371300831416121"/>
    <n v="13.901578106339619"/>
  </r>
  <r>
    <s v="Ультра -трейл Витовт"/>
    <s v="Трейл 80"/>
    <x v="10"/>
    <n v="22.288420990151067"/>
    <s v="Ж"/>
    <n v="4"/>
    <x v="4"/>
    <n v="1994"/>
    <m/>
    <s v="Ж"/>
    <d v="1899-12-30T10:35:37"/>
    <n v="0.52686235543153859"/>
    <n v="11.742929981720737"/>
  </r>
  <r>
    <s v="Ультра -трейл Витовт"/>
    <s v="Трейл 80"/>
    <x v="10"/>
    <n v="22.288420990151067"/>
    <s v="Ж"/>
    <n v="4"/>
    <x v="41"/>
    <n v="1986"/>
    <m/>
    <s v="Ж"/>
    <d v="1899-12-30T11:28:04"/>
    <n v="0.41532822061172187"/>
    <n v="9.2570102300843953"/>
  </r>
  <r>
    <s v="Ультра -трейл Витовт"/>
    <s v="Трейл 80"/>
    <x v="10"/>
    <n v="22.288420990151067"/>
    <s v="М"/>
    <n v="25"/>
    <x v="10"/>
    <n v="1988"/>
    <n v="2414"/>
    <s v="М"/>
    <d v="1899-12-30T06:48:21"/>
    <n v="1"/>
    <n v="22.288420990151067"/>
  </r>
  <r>
    <s v="Ультра -трейл Витовт"/>
    <s v="Трейл 80"/>
    <x v="10"/>
    <n v="22.288420990151067"/>
    <s v="М"/>
    <n v="25"/>
    <x v="44"/>
    <n v="1981"/>
    <n v="1530"/>
    <s v="М"/>
    <d v="1899-12-30T07:42:52"/>
    <n v="0.68664136231697182"/>
    <n v="15.304151752571519"/>
  </r>
  <r>
    <s v="Ультра -трейл Витовт"/>
    <s v="Трейл 80"/>
    <x v="10"/>
    <n v="22.288420990151067"/>
    <s v="М"/>
    <n v="25"/>
    <x v="46"/>
    <n v="1984"/>
    <n v="3976"/>
    <s v="М"/>
    <d v="1899-12-30T08:10:47"/>
    <n v="0.57600766396670366"/>
    <n v="12.838301308043361"/>
  </r>
  <r>
    <s v="Ультра -трейл Витовт"/>
    <s v="Трейл 80"/>
    <x v="10"/>
    <n v="22.288420990151067"/>
    <s v="М"/>
    <n v="25"/>
    <x v="437"/>
    <n v="1997"/>
    <n v="5252"/>
    <s v="М"/>
    <d v="1899-12-30T08:20:56"/>
    <n v="0.54169881402283326"/>
    <n v="12.073611216806457"/>
  </r>
  <r>
    <s v="Ультра -трейл Витовт"/>
    <s v="Трейл 80"/>
    <x v="10"/>
    <n v="22.288420990151067"/>
    <s v="М"/>
    <n v="25"/>
    <x v="438"/>
    <n v="1983"/>
    <n v="1998"/>
    <s v="М"/>
    <d v="1899-12-30T08:23:02"/>
    <n v="0.5349428493396815"/>
    <n v="11.923031431753778"/>
  </r>
  <r>
    <s v="Ультра -трейл Витовт"/>
    <s v="Трейл 80"/>
    <x v="10"/>
    <n v="22.288420990151067"/>
    <s v="М"/>
    <n v="25"/>
    <x v="439"/>
    <n v="1985"/>
    <n v="5219"/>
    <s v="М"/>
    <d v="1899-12-30T08:29:05"/>
    <n v="0.51609665292430373"/>
    <n v="11.502979471984762"/>
  </r>
  <r>
    <s v="Ультра -трейл Витовт"/>
    <s v="Трейл 80"/>
    <x v="10"/>
    <n v="22.288420990151067"/>
    <s v="М"/>
    <n v="25"/>
    <x v="440"/>
    <n v="1959"/>
    <n v="2737"/>
    <s v="М"/>
    <d v="1899-12-30T08:40:43"/>
    <n v="0.4822733284709938"/>
    <n v="10.749110977282919"/>
  </r>
  <r>
    <s v="Ультра -трейл Витовт"/>
    <s v="Трейл 80"/>
    <x v="10"/>
    <n v="22.288420990151067"/>
    <s v="М"/>
    <n v="25"/>
    <x v="17"/>
    <n v="1982"/>
    <n v="4891"/>
    <s v="М"/>
    <d v="1899-12-30T08:45:36"/>
    <n v="0.46895547452088454"/>
    <n v="10.452277041757537"/>
  </r>
  <r>
    <s v="Ультра -трейл Витовт"/>
    <s v="Трейл 80"/>
    <x v="10"/>
    <n v="22.288420990151067"/>
    <s v="М"/>
    <n v="25"/>
    <x v="48"/>
    <n v="1983"/>
    <n v="2996"/>
    <s v="М"/>
    <d v="1899-12-30T08:50:02"/>
    <n v="0.45728623766310267"/>
    <n v="10.192188178037506"/>
  </r>
  <r>
    <s v="Ультра -трейл Витовт"/>
    <s v="Трейл 80"/>
    <x v="10"/>
    <n v="22.288420990151067"/>
    <s v="М"/>
    <n v="25"/>
    <x v="441"/>
    <n v="1980"/>
    <n v="5521"/>
    <s v="М"/>
    <d v="1899-12-30T09:31:06"/>
    <n v="0.36556213011648053"/>
    <n v="8.1478026540924997"/>
  </r>
  <r>
    <s v="Ультра -трейл Витовт"/>
    <s v="Трейл 80"/>
    <x v="10"/>
    <n v="22.288420990151067"/>
    <s v="М"/>
    <n v="25"/>
    <x v="13"/>
    <n v="1982"/>
    <n v="3143"/>
    <s v="М"/>
    <d v="1899-12-30T09:35:30"/>
    <n v="0.35724132861143021"/>
    <n v="7.9623451271724557"/>
  </r>
  <r>
    <s v="Ультра -трейл Витовт"/>
    <s v="Трейл 80"/>
    <x v="10"/>
    <n v="22.288420990151067"/>
    <s v="М"/>
    <n v="25"/>
    <x v="53"/>
    <n v="1977"/>
    <n v="855"/>
    <s v="М"/>
    <d v="1899-12-30T09:40:31"/>
    <n v="0.34805958750295712"/>
    <n v="7.757698615924232"/>
  </r>
  <r>
    <s v="Ультра -трейл Витовт"/>
    <s v="Трейл 80"/>
    <x v="10"/>
    <n v="22.288420990151067"/>
    <s v="М"/>
    <n v="25"/>
    <x v="442"/>
    <n v="1979"/>
    <n v="3033"/>
    <s v="М"/>
    <d v="1899-12-30T09:40:49"/>
    <n v="0.34752053297050095"/>
    <n v="7.7456839415681991"/>
  </r>
  <r>
    <s v="Ультра -трейл Витовт"/>
    <s v="Трейл 80"/>
    <x v="10"/>
    <n v="22.288420990151067"/>
    <s v="М"/>
    <n v="25"/>
    <x v="443"/>
    <n v="1991"/>
    <n v="2539"/>
    <s v="М"/>
    <d v="1899-12-30T09:50:28"/>
    <n v="0.33075888779454726"/>
    <n v="7.3720933373990087"/>
  </r>
  <r>
    <s v="Ультра -трейл Витовт"/>
    <s v="Трейл 80"/>
    <x v="10"/>
    <n v="22.288420990151067"/>
    <s v="М"/>
    <n v="25"/>
    <x v="444"/>
    <n v="1991"/>
    <n v="5347"/>
    <s v="М"/>
    <d v="1899-12-30T09:57:49"/>
    <n v="0.31870848345267327"/>
    <n v="7.1035088523257768"/>
  </r>
  <r>
    <s v="Ультра -трейл Витовт"/>
    <s v="Трейл 80"/>
    <x v="10"/>
    <n v="22.288420990151067"/>
    <s v="М"/>
    <n v="25"/>
    <x v="18"/>
    <n v="1985"/>
    <n v="2434"/>
    <s v="М"/>
    <d v="1899-12-30T10:00:08"/>
    <n v="0.31503182647267469"/>
    <n v="7.0215619737191917"/>
  </r>
  <r>
    <s v="Ультра -трейл Витовт"/>
    <s v="Трейл 80"/>
    <x v="10"/>
    <n v="22.288420990151067"/>
    <s v="М"/>
    <n v="25"/>
    <x v="21"/>
    <n v="1981"/>
    <n v="1364"/>
    <s v="М"/>
    <d v="1899-12-30T10:00:50"/>
    <n v="0.31393202667666198"/>
    <n v="6.9970491728607778"/>
  </r>
  <r>
    <s v="Ультра -трейл Витовт"/>
    <s v="Трейл 80"/>
    <x v="10"/>
    <n v="22.288420990151067"/>
    <s v="М"/>
    <n v="25"/>
    <x v="229"/>
    <n v="1980"/>
    <n v="3417"/>
    <s v="М"/>
    <d v="1899-12-30T10:03:48"/>
    <n v="0.309327373297971"/>
    <n v="6.8944187198427915"/>
  </r>
  <r>
    <s v="Ультра -трейл Витовт"/>
    <s v="Трейл 80"/>
    <x v="10"/>
    <n v="22.288420990151067"/>
    <s v="М"/>
    <n v="25"/>
    <x v="49"/>
    <n v="1981"/>
    <n v="922"/>
    <s v="М"/>
    <d v="1899-12-30T10:27:46"/>
    <n v="0.27523453419053023"/>
    <n v="6.1345431690666654"/>
  </r>
  <r>
    <s v="Ультра -трейл Витовт"/>
    <s v="Трейл 80"/>
    <x v="10"/>
    <n v="22.288420990151067"/>
    <s v="М"/>
    <n v="25"/>
    <x v="445"/>
    <n v="1978"/>
    <n v="3523"/>
    <s v="М"/>
    <d v="1899-12-30T10:55:51"/>
    <n v="0.24137045612528954"/>
    <n v="5.379766340705241"/>
  </r>
  <r>
    <s v="Ультра -трейл Витовт"/>
    <s v="Трейл 80"/>
    <x v="10"/>
    <n v="22.288420990151067"/>
    <s v="М"/>
    <n v="25"/>
    <x v="31"/>
    <n v="1987"/>
    <n v="2638"/>
    <s v="М"/>
    <d v="1899-12-30T11:08:00"/>
    <n v="0.22843797008852715"/>
    <n v="5.09152164746863"/>
  </r>
  <r>
    <s v="Ультра -трейл Витовт"/>
    <s v="Трейл 42"/>
    <x v="11"/>
    <n v="13.509812897672216"/>
    <s v="Ж"/>
    <n v="5"/>
    <x v="195"/>
    <n v="1986"/>
    <n v="3783"/>
    <s v="Ж"/>
    <d v="1899-12-30T03:48:54"/>
    <n v="1"/>
    <n v="13.509812897672216"/>
  </r>
  <r>
    <s v="Ультра -трейл Витовт"/>
    <s v="Трейл 42"/>
    <x v="11"/>
    <n v="13.509812897672216"/>
    <s v="Ж"/>
    <n v="5"/>
    <x v="446"/>
    <n v="1988"/>
    <n v="3121"/>
    <s v="Ж"/>
    <d v="1899-12-30T03:51:42"/>
    <n v="0.96428661185868403"/>
    <n v="13.027331705941091"/>
  </r>
  <r>
    <s v="Ультра -трейл Витовт"/>
    <s v="Трейл 42"/>
    <x v="11"/>
    <n v="13.509812897672216"/>
    <s v="Ж"/>
    <n v="5"/>
    <x v="1"/>
    <n v="1992"/>
    <n v="4112"/>
    <s v="Ж"/>
    <d v="1899-12-30T04:39:36"/>
    <n v="0.54865908887563064"/>
    <n v="7.4122816353170817"/>
  </r>
  <r>
    <s v="Ультра -трейл Витовт"/>
    <s v="Трейл 42"/>
    <x v="11"/>
    <n v="13.509812897672216"/>
    <s v="Ж"/>
    <n v="5"/>
    <x v="3"/>
    <n v="1983"/>
    <m/>
    <s v="Ж"/>
    <d v="1899-12-30T05:12:38"/>
    <n v="0.39249265564595703"/>
    <n v="5.3025023414873695"/>
  </r>
  <r>
    <s v="Ультра -трейл Витовт"/>
    <s v="Трейл 42"/>
    <x v="11"/>
    <n v="13.509812897672216"/>
    <s v="Ж"/>
    <n v="5"/>
    <x v="447"/>
    <n v="1983"/>
    <n v="3182"/>
    <s v="Ж"/>
    <d v="1899-12-30T07:26:23"/>
    <n v="0.13483987145789036"/>
    <n v="1.821661434542271"/>
  </r>
  <r>
    <s v="Ультра -трейл Витовт"/>
    <s v="Трейл 42"/>
    <x v="11"/>
    <n v="13.509812897672216"/>
    <s v="М"/>
    <n v="27"/>
    <x v="448"/>
    <n v="1986"/>
    <n v="2787"/>
    <s v="М"/>
    <d v="1899-12-30T03:03:06"/>
    <n v="1"/>
    <n v="13.509812897672216"/>
  </r>
  <r>
    <s v="Ультра -трейл Витовт"/>
    <s v="Трейл 42"/>
    <x v="11"/>
    <n v="13.509812897672216"/>
    <s v="М"/>
    <n v="27"/>
    <x v="127"/>
    <n v="1989"/>
    <n v="988"/>
    <s v="М"/>
    <d v="1899-12-30T03:22:59"/>
    <n v="0.73398966333128102"/>
    <n v="9.9160630204310269"/>
  </r>
  <r>
    <s v="Ультра -трейл Витовт"/>
    <s v="Трейл 42"/>
    <x v="11"/>
    <n v="13.509812897672216"/>
    <s v="М"/>
    <n v="27"/>
    <x v="217"/>
    <n v="1983"/>
    <n v="488"/>
    <s v="М"/>
    <d v="1899-12-30T03:27:48"/>
    <n v="0.68403915908669599"/>
    <n v="9.2412410539423018"/>
  </r>
  <r>
    <s v="Ультра -трейл Витовт"/>
    <s v="Трейл 42"/>
    <x v="11"/>
    <n v="13.509812897672216"/>
    <s v="М"/>
    <n v="27"/>
    <x v="449"/>
    <n v="1983"/>
    <n v="4683"/>
    <s v="М"/>
    <d v="1899-12-30T03:38:42"/>
    <n v="0.58676110261507874"/>
    <n v="7.9270327119615613"/>
  </r>
  <r>
    <s v="Ультра -трейл Витовт"/>
    <s v="Трейл 42"/>
    <x v="11"/>
    <n v="13.509812897672216"/>
    <s v="М"/>
    <n v="27"/>
    <x v="12"/>
    <n v="1985"/>
    <n v="2791"/>
    <s v="М"/>
    <d v="1899-12-30T03:41:18"/>
    <n v="0.56634773071792444"/>
    <n v="7.6512518770204068"/>
  </r>
  <r>
    <s v="Ультра -трейл Витовт"/>
    <s v="Трейл 42"/>
    <x v="11"/>
    <n v="13.509812897672216"/>
    <s v="М"/>
    <n v="27"/>
    <x v="14"/>
    <n v="1991"/>
    <n v="3122"/>
    <s v="М"/>
    <d v="1899-12-30T03:42:03"/>
    <n v="0.56060308375382961"/>
    <n v="7.5736427713723051"/>
  </r>
  <r>
    <s v="Ультра -трейл Витовт"/>
    <s v="Трейл 42"/>
    <x v="11"/>
    <n v="13.509812897672216"/>
    <s v="М"/>
    <n v="27"/>
    <x v="450"/>
    <n v="1987"/>
    <m/>
    <s v="М"/>
    <d v="1899-12-30T03:51:56"/>
    <n v="0.49191564548197658"/>
    <n v="6.6456883318991604"/>
  </r>
  <r>
    <s v="Ультра -трейл Витовт"/>
    <s v="Трейл 42"/>
    <x v="11"/>
    <n v="13.509812897672216"/>
    <s v="М"/>
    <n v="27"/>
    <x v="25"/>
    <n v="1984"/>
    <n v="1521"/>
    <s v="М"/>
    <d v="1899-12-30T04:01:37"/>
    <n v="0.43516594694830507"/>
    <n v="5.8790105227099554"/>
  </r>
  <r>
    <s v="Ультра -трейл Витовт"/>
    <s v="Трейл 42"/>
    <x v="11"/>
    <n v="13.509812897672216"/>
    <s v="М"/>
    <n v="27"/>
    <x v="451"/>
    <n v="1995"/>
    <n v="5158"/>
    <s v="М"/>
    <d v="1899-12-30T04:13:48"/>
    <n v="0.37544929803511978"/>
    <n v="5.0722497690168407"/>
  </r>
  <r>
    <s v="Ультра -трейл Витовт"/>
    <s v="Трейл 42"/>
    <x v="11"/>
    <n v="13.509812897672216"/>
    <s v="М"/>
    <n v="27"/>
    <x v="452"/>
    <n v="1988"/>
    <n v="5229"/>
    <s v="М"/>
    <d v="1899-12-30T04:14:21"/>
    <n v="0.37303362488822228"/>
    <n v="5.0396144767803248"/>
  </r>
  <r>
    <s v="Ультра -трейл Витовт"/>
    <s v="Трейл 42"/>
    <x v="11"/>
    <n v="13.509812897672216"/>
    <s v="М"/>
    <n v="27"/>
    <x v="453"/>
    <n v="1986"/>
    <n v="5213"/>
    <s v="М"/>
    <d v="1899-12-30T04:19:53"/>
    <n v="0.34968254397389259"/>
    <n v="4.7241457426693261"/>
  </r>
  <r>
    <s v="Ультра -трейл Витовт"/>
    <s v="Трейл 42"/>
    <x v="11"/>
    <n v="13.509812897672216"/>
    <s v="М"/>
    <n v="27"/>
    <x v="245"/>
    <n v="1970"/>
    <n v="82"/>
    <s v="М"/>
    <d v="1899-12-30T04:21:52"/>
    <n v="0.34180383717362128"/>
    <n v="4.6177058879220425"/>
  </r>
  <r>
    <s v="Ультра -трейл Витовт"/>
    <s v="Трейл 42"/>
    <x v="11"/>
    <n v="13.509812897672216"/>
    <s v="М"/>
    <n v="27"/>
    <x v="454"/>
    <n v="1958"/>
    <n v="5314"/>
    <s v="М"/>
    <d v="1899-12-30T04:28:24"/>
    <n v="0.31746388825041649"/>
    <n v="4.2888777320306479"/>
  </r>
  <r>
    <s v="Ультра -трейл Витовт"/>
    <s v="Трейл 42"/>
    <x v="11"/>
    <n v="13.509812897672216"/>
    <s v="М"/>
    <n v="27"/>
    <x v="224"/>
    <n v="1979"/>
    <n v="4237"/>
    <s v="М"/>
    <d v="1899-12-30T04:28:51"/>
    <n v="0.31588416579165146"/>
    <n v="4.2675359771824812"/>
  </r>
  <r>
    <s v="Ультра -трейл Витовт"/>
    <s v="Трейл 42"/>
    <x v="11"/>
    <n v="13.509812897672216"/>
    <s v="М"/>
    <n v="27"/>
    <x v="23"/>
    <n v="1964"/>
    <n v="5908"/>
    <s v="М"/>
    <d v="1899-12-30T04:38:15"/>
    <n v="0.2849384751348516"/>
    <n v="3.8494654864198723"/>
  </r>
  <r>
    <s v="Ультра -трейл Витовт"/>
    <s v="Трейл 42"/>
    <x v="11"/>
    <n v="13.509812897672216"/>
    <s v="М"/>
    <n v="27"/>
    <x v="37"/>
    <n v="1977"/>
    <n v="1933"/>
    <s v="М"/>
    <d v="1899-12-30T04:38:53"/>
    <n v="0.28296605464976593"/>
    <n v="3.8228184547108288"/>
  </r>
  <r>
    <s v="Ультра -трейл Витовт"/>
    <s v="Трейл 42"/>
    <x v="11"/>
    <n v="13.509812897672216"/>
    <s v="М"/>
    <n v="27"/>
    <x v="455"/>
    <n v="1986"/>
    <n v="4232"/>
    <s v="М"/>
    <d v="1899-12-30T04:39:37"/>
    <n v="0.28078070598508825"/>
    <n v="3.7932948031348555"/>
  </r>
  <r>
    <s v="Ультра -трейл Витовт"/>
    <s v="Трейл 42"/>
    <x v="11"/>
    <n v="13.509812897672216"/>
    <s v="М"/>
    <n v="27"/>
    <x v="456"/>
    <n v="1966"/>
    <n v="3330"/>
    <s v="М"/>
    <d v="1899-12-30T04:48:19"/>
    <n v="0.25608595172486531"/>
    <n v="3.4596732935252499"/>
  </r>
  <r>
    <s v="Ультра -трейл Витовт"/>
    <s v="Трейл 42"/>
    <x v="11"/>
    <n v="13.509812897672216"/>
    <s v="М"/>
    <n v="27"/>
    <x v="457"/>
    <n v="1993"/>
    <m/>
    <s v="М"/>
    <d v="1899-12-30T04:50:34"/>
    <n v="0.25017869782671026"/>
    <n v="3.3798673986221304"/>
  </r>
  <r>
    <s v="Ультра -трейл Витовт"/>
    <s v="Трейл 42"/>
    <x v="11"/>
    <n v="13.509812897672216"/>
    <s v="М"/>
    <n v="27"/>
    <x v="26"/>
    <n v="1976"/>
    <n v="4922"/>
    <s v="М"/>
    <d v="1899-12-30T05:05:53"/>
    <n v="0.21445138456451823"/>
    <n v="2.8971980811133928"/>
  </r>
  <r>
    <s v="Ультра -трейл Витовт"/>
    <s v="Трейл 42"/>
    <x v="11"/>
    <n v="13.509812897672216"/>
    <s v="М"/>
    <n v="27"/>
    <x v="300"/>
    <n v="1980"/>
    <n v="4867"/>
    <s v="М"/>
    <d v="1899-12-30T05:18:05"/>
    <n v="0.19071339571336629"/>
    <n v="2.5765022931673012"/>
  </r>
  <r>
    <s v="Ультра -трейл Витовт"/>
    <s v="Трейл 42"/>
    <x v="11"/>
    <n v="13.509812897672216"/>
    <s v="М"/>
    <n v="27"/>
    <x v="324"/>
    <n v="1983"/>
    <n v="3436"/>
    <s v="М"/>
    <d v="1899-12-30T05:24:28"/>
    <n v="0.1796720665739335"/>
    <n v="2.4273360023519479"/>
  </r>
  <r>
    <s v="Ультра -трейл Витовт"/>
    <s v="Трейл 42"/>
    <x v="11"/>
    <n v="13.509812897672216"/>
    <s v="М"/>
    <n v="27"/>
    <x v="458"/>
    <n v="1976"/>
    <m/>
    <s v="М"/>
    <d v="1899-12-30T05:30:12"/>
    <n v="0.17048508376510643"/>
    <n v="2.3032215835105632"/>
  </r>
  <r>
    <s v="Ультра -трейл Витовт"/>
    <s v="Трейл 42"/>
    <x v="11"/>
    <n v="13.509812897672216"/>
    <s v="М"/>
    <n v="27"/>
    <x v="335"/>
    <n v="1986"/>
    <n v="4589"/>
    <s v="М"/>
    <d v="1899-12-30T06:03:52"/>
    <n v="0.12739750970730468"/>
    <n v="1.721116519775066"/>
  </r>
  <r>
    <s v="Ультра -трейл Витовт"/>
    <s v="Трейл 42"/>
    <x v="11"/>
    <n v="13.509812897672216"/>
    <s v="М"/>
    <n v="27"/>
    <x v="459"/>
    <n v="1984"/>
    <m/>
    <s v="М"/>
    <d v="1899-12-30T06:16:45"/>
    <n v="0.1147823474323121"/>
    <n v="1.5506880377661434"/>
  </r>
  <r>
    <s v="Ультра -трейл Витовт"/>
    <s v="Трейл 42"/>
    <x v="11"/>
    <n v="13.509812897672216"/>
    <s v="М"/>
    <n v="27"/>
    <x v="460"/>
    <n v="1971"/>
    <n v="5247"/>
    <s v="М"/>
    <d v="1899-12-30T06:57:25"/>
    <n v="8.4394362965223985E-2"/>
    <n v="1.1401520532784133"/>
  </r>
  <r>
    <s v="Ультра -трейл Витовт"/>
    <s v="Трейл 42"/>
    <x v="11"/>
    <n v="13.509812897672216"/>
    <s v="М"/>
    <n v="27"/>
    <x v="28"/>
    <n v="1982"/>
    <n v="2946"/>
    <s v="М"/>
    <d v="1899-12-30T07:26:23"/>
    <n v="6.9007857803267E-2"/>
    <n v="0.93228324739130675"/>
  </r>
  <r>
    <s v="Марафон Налибоки"/>
    <s v="Трейл 21"/>
    <x v="12"/>
    <n v="9.9799105897405713"/>
    <s v="Ж"/>
    <n v="36"/>
    <x v="190"/>
    <n v="1992"/>
    <n v="4021"/>
    <s v="Ж"/>
    <d v="1899-12-30T01:47:27"/>
    <n v="1"/>
    <n v="9.9799105897405713"/>
  </r>
  <r>
    <s v="Марафон Налибоки"/>
    <s v="Трейл 21"/>
    <x v="12"/>
    <n v="9.9799105897405713"/>
    <s v="Ж"/>
    <n v="36"/>
    <x v="274"/>
    <n v="1992"/>
    <n v="3123"/>
    <s v="Ж"/>
    <d v="1899-12-30T01:59:21"/>
    <n v="0.72971284219203947"/>
    <n v="7.2824689212620255"/>
  </r>
  <r>
    <s v="Марафон Налибоки"/>
    <s v="Трейл 21"/>
    <x v="12"/>
    <n v="9.9799105897405713"/>
    <s v="Ж"/>
    <n v="36"/>
    <x v="461"/>
    <n v="1993"/>
    <n v="5657"/>
    <s v="Ж"/>
    <d v="1899-12-30T02:00:04"/>
    <n v="0.7167239188472726"/>
    <n v="7.1528406276242578"/>
  </r>
  <r>
    <s v="Марафон Налибоки"/>
    <s v="Трейл 21"/>
    <x v="12"/>
    <n v="9.9799105897405713"/>
    <s v="Ж"/>
    <n v="36"/>
    <x v="462"/>
    <n v="1981"/>
    <n v="4050"/>
    <s v="Ж"/>
    <d v="1899-12-30T02:07:11"/>
    <n v="0.60301574231518729"/>
    <n v="6.0180431925116089"/>
  </r>
  <r>
    <s v="Марафон Налибоки"/>
    <s v="Трейл 21"/>
    <x v="12"/>
    <n v="9.9799105897405713"/>
    <s v="Ж"/>
    <n v="36"/>
    <x v="463"/>
    <n v="1993"/>
    <n v="2542"/>
    <s v="Ж"/>
    <d v="1899-12-30T02:10:12"/>
    <n v="0.56206469499861411"/>
    <n v="5.6093554017359732"/>
  </r>
  <r>
    <s v="Марафон Налибоки"/>
    <s v="Трейл 21"/>
    <x v="12"/>
    <n v="9.9799105897405713"/>
    <s v="Ж"/>
    <n v="36"/>
    <x v="464"/>
    <n v="1989"/>
    <n v="3313"/>
    <s v="Ж"/>
    <d v="1899-12-30T02:14:09"/>
    <n v="0.51386285851806912"/>
    <n v="5.128305383398839"/>
  </r>
  <r>
    <s v="Марафон Налибоки"/>
    <s v="Трейл 21"/>
    <x v="12"/>
    <n v="9.9799105897405713"/>
    <s v="Ж"/>
    <n v="36"/>
    <x v="465"/>
    <n v="1987"/>
    <n v="4487"/>
    <s v="Ж"/>
    <d v="1899-12-30T02:15:08"/>
    <n v="0.50272651385113176"/>
    <n v="5.0171656593262695"/>
  </r>
  <r>
    <s v="Марафон Налибоки"/>
    <s v="Трейл 21"/>
    <x v="12"/>
    <n v="9.9799105897405713"/>
    <s v="Ж"/>
    <n v="36"/>
    <x v="466"/>
    <n v="1979"/>
    <n v="5059"/>
    <s v="Ж"/>
    <d v="1899-12-30T02:19:59"/>
    <n v="0.45226217485223336"/>
    <n v="4.5135360681469052"/>
  </r>
  <r>
    <s v="Марафон Налибоки"/>
    <s v="Трейл 21"/>
    <x v="12"/>
    <n v="9.9799105897405713"/>
    <s v="Ж"/>
    <n v="36"/>
    <x v="467"/>
    <n v="1983"/>
    <n v="5188"/>
    <s v="Ж"/>
    <d v="1899-12-30T02:25:34"/>
    <n v="0.40219201859673065"/>
    <n v="4.0138403855026494"/>
  </r>
  <r>
    <s v="Марафон Налибоки"/>
    <s v="Трейл 21"/>
    <x v="12"/>
    <n v="9.9799105897405713"/>
    <s v="Ж"/>
    <n v="36"/>
    <x v="468"/>
    <n v="1995"/>
    <m/>
    <s v="Ж"/>
    <d v="1899-12-30T02:30:45"/>
    <n v="0.36211565198556489"/>
    <n v="3.6138818299615503"/>
  </r>
  <r>
    <s v="Марафон Налибоки"/>
    <s v="Трейл 21"/>
    <x v="12"/>
    <n v="9.9799105897405713"/>
    <s v="Ж"/>
    <n v="36"/>
    <x v="197"/>
    <n v="1986"/>
    <n v="4406"/>
    <s v="Ж"/>
    <d v="1899-12-30T02:33:14"/>
    <n v="0.34479385124536949"/>
    <n v="3.441011807321098"/>
  </r>
  <r>
    <s v="Марафон Налибоки"/>
    <s v="Трейл 21"/>
    <x v="12"/>
    <n v="9.9799105897405713"/>
    <s v="Ж"/>
    <n v="36"/>
    <x v="282"/>
    <n v="1977"/>
    <n v="4524"/>
    <s v="Ж"/>
    <d v="1899-12-30T02:37:04"/>
    <n v="0.32016007888886494"/>
    <n v="3.1951689617151597"/>
  </r>
  <r>
    <s v="Марафон Налибоки"/>
    <s v="Трейл 21"/>
    <x v="12"/>
    <n v="9.9799105897405713"/>
    <s v="Ж"/>
    <n v="36"/>
    <x v="254"/>
    <n v="1999"/>
    <n v="4805"/>
    <s v="Ж"/>
    <d v="1899-12-30T02:37:06"/>
    <n v="0.31995632831443943"/>
    <n v="3.193135549199785"/>
  </r>
  <r>
    <s v="Марафон Налибоки"/>
    <s v="Трейл 21"/>
    <x v="12"/>
    <n v="9.9799105897405713"/>
    <s v="Ж"/>
    <n v="36"/>
    <x v="117"/>
    <n v="1979"/>
    <n v="3547"/>
    <s v="Ж"/>
    <d v="1899-12-30T02:41:42"/>
    <n v="0.29341965340869031"/>
    <n v="2.9283019062913964"/>
  </r>
  <r>
    <s v="Марафон Налибоки"/>
    <s v="Трейл 21"/>
    <x v="12"/>
    <n v="9.9799105897405713"/>
    <s v="Ж"/>
    <n v="36"/>
    <x v="469"/>
    <n v="1988"/>
    <n v="82"/>
    <s v="Ж"/>
    <d v="1899-12-30T02:45:39"/>
    <n v="0.27292601796947602"/>
    <n v="2.7237772569492993"/>
  </r>
  <r>
    <s v="Марафон Налибоки"/>
    <s v="Трейл 21"/>
    <x v="12"/>
    <n v="9.9799105897405713"/>
    <s v="Ж"/>
    <n v="36"/>
    <x v="106"/>
    <n v="1993"/>
    <n v="3166"/>
    <s v="Ж"/>
    <d v="1899-12-30T02:55:25"/>
    <n v="0.22982998944285385"/>
    <n v="2.2936827454807007"/>
  </r>
  <r>
    <s v="Марафон Налибоки"/>
    <s v="Трейл 21"/>
    <x v="12"/>
    <n v="9.9799105897405713"/>
    <s v="Ж"/>
    <n v="36"/>
    <x v="470"/>
    <n v="1989"/>
    <n v="4703"/>
    <s v="Ж"/>
    <d v="1899-12-30T02:55:25"/>
    <n v="0.22982998944285385"/>
    <n v="2.2936827454807007"/>
  </r>
  <r>
    <s v="Марафон Налибоки"/>
    <s v="Трейл 21"/>
    <x v="12"/>
    <n v="9.9799105897405713"/>
    <s v="Ж"/>
    <n v="36"/>
    <x v="383"/>
    <n v="1984"/>
    <n v="5479"/>
    <s v="Ж"/>
    <d v="1899-12-30T03:00:17"/>
    <n v="0.21171543516135072"/>
    <n v="2.1129011133782973"/>
  </r>
  <r>
    <s v="Марафон Налибоки"/>
    <s v="Трейл 21"/>
    <x v="12"/>
    <n v="9.9799105897405713"/>
    <s v="Ж"/>
    <n v="36"/>
    <x v="471"/>
    <n v="5582"/>
    <n v="4112"/>
    <s v="Ж"/>
    <d v="1899-12-30T03:01:54"/>
    <n v="0.20612048813714495"/>
    <n v="2.0570640423223887"/>
  </r>
  <r>
    <s v="Марафон Налибоки"/>
    <s v="Трейл 21"/>
    <x v="12"/>
    <n v="9.9799105897405713"/>
    <s v="Ж"/>
    <n v="36"/>
    <x v="472"/>
    <n v="1974"/>
    <n v="1898"/>
    <s v="Ж"/>
    <d v="1899-12-30T03:05:46"/>
    <n v="0.19351556151948623"/>
    <n v="1.9312680016879136"/>
  </r>
  <r>
    <s v="Марафон Налибоки"/>
    <s v="Трейл 21"/>
    <x v="12"/>
    <n v="9.9799105897405713"/>
    <s v="Ж"/>
    <n v="36"/>
    <x v="473"/>
    <n v="1991"/>
    <n v="1215"/>
    <s v="Ж"/>
    <d v="1899-12-30T03:21:37"/>
    <n v="0.15137005498667302"/>
    <n v="1.5106596147311107"/>
  </r>
  <r>
    <s v="Марафон Налибоки"/>
    <s v="Трейл 21"/>
    <x v="12"/>
    <n v="9.9799105897405713"/>
    <s v="Ж"/>
    <n v="36"/>
    <x v="474"/>
    <n v="1972"/>
    <n v="3656"/>
    <s v="Ж"/>
    <d v="1899-12-30T03:25:50"/>
    <n v="0.14225650605767803"/>
    <n v="1.4197072112645148"/>
  </r>
  <r>
    <s v="Марафон Налибоки"/>
    <s v="Трейл 21"/>
    <x v="12"/>
    <n v="9.9799105897405713"/>
    <s v="Ж"/>
    <n v="36"/>
    <x v="475"/>
    <n v="1994"/>
    <n v="4464"/>
    <s v="Ж"/>
    <d v="1899-12-30T03:52:13"/>
    <n v="9.9069301121896353E-2"/>
    <n v="0.98870276738461083"/>
  </r>
  <r>
    <s v="Марафон Налибоки"/>
    <s v="Трейл 21"/>
    <x v="12"/>
    <n v="9.9799105897405713"/>
    <s v="Ж"/>
    <n v="36"/>
    <x v="476"/>
    <n v="1968"/>
    <n v="2565"/>
    <s v="Ж"/>
    <d v="1899-12-30T03:53:00"/>
    <n v="9.8073459788841119E-2"/>
    <n v="0.97876435991915156"/>
  </r>
  <r>
    <s v="Марафон Налибоки"/>
    <s v="Трейл 21"/>
    <x v="12"/>
    <n v="9.9799105897405713"/>
    <s v="Ж"/>
    <n v="36"/>
    <x v="477"/>
    <n v="1984"/>
    <n v="1977"/>
    <s v="Ж"/>
    <d v="1899-12-30T04:09:09"/>
    <n v="8.0211490210296985E-2"/>
    <n v="0.80050350056861508"/>
  </r>
  <r>
    <s v="Марафон Налибоки"/>
    <s v="Трейл 21"/>
    <x v="12"/>
    <n v="9.9799105897405713"/>
    <s v="Ж"/>
    <n v="36"/>
    <x v="478"/>
    <n v="1966"/>
    <n v="1569"/>
    <s v="Ж"/>
    <d v="1899-12-30T04:14:37"/>
    <n v="7.5155154987178729E-2"/>
    <n v="0.75004172713013895"/>
  </r>
  <r>
    <s v="Марафон Налибоки"/>
    <s v="Трейл 21"/>
    <x v="12"/>
    <n v="9.9799105897405713"/>
    <s v="Ж"/>
    <n v="36"/>
    <x v="479"/>
    <n v="1978"/>
    <n v="3978"/>
    <s v="Ж"/>
    <d v="1899-12-30T04:21:40"/>
    <n v="6.9242709455532792E-2"/>
    <n v="0.69103604935760132"/>
  </r>
  <r>
    <s v="Марафон Налибоки"/>
    <s v="Трейл 21"/>
    <x v="12"/>
    <n v="9.9799105897405713"/>
    <s v="Ж"/>
    <n v="36"/>
    <x v="480"/>
    <n v="1985"/>
    <n v="31"/>
    <s v="Ж"/>
    <d v="1899-12-30T04:26:03"/>
    <n v="6.5876341113965203E-2"/>
    <n v="0.65743999429662348"/>
  </r>
  <r>
    <s v="Марафон Налибоки"/>
    <s v="Трейл 21"/>
    <x v="12"/>
    <n v="9.9799105897405713"/>
    <s v="Ж"/>
    <n v="36"/>
    <x v="481"/>
    <n v="1954"/>
    <n v="1203"/>
    <s v="Ж"/>
    <d v="1899-12-30T04:42:49"/>
    <n v="5.4840860627402101E-2"/>
    <n v="0.54730688572589703"/>
  </r>
  <r>
    <s v="Марафон Налибоки"/>
    <s v="Трейл 21"/>
    <x v="12"/>
    <n v="9.9799105897405713"/>
    <s v="Ж"/>
    <n v="36"/>
    <x v="482"/>
    <n v="1986"/>
    <n v="197"/>
    <s v="Ж"/>
    <d v="1899-12-30T04:42:59"/>
    <n v="5.4744019998849931E-2"/>
    <n v="0.54634042491149204"/>
  </r>
  <r>
    <s v="Марафон Налибоки"/>
    <s v="Трейл 21"/>
    <x v="12"/>
    <n v="9.9799105897405713"/>
    <s v="Ж"/>
    <n v="36"/>
    <x v="483"/>
    <n v="1988"/>
    <n v="4760"/>
    <s v="Ж"/>
    <d v="1899-12-30T04:43:27"/>
    <n v="5.4474076389983243E-2"/>
    <n v="0.54364641183073059"/>
  </r>
  <r>
    <s v="Марафон Налибоки"/>
    <s v="Трейл 21"/>
    <x v="12"/>
    <n v="9.9799105897405713"/>
    <s v="Ж"/>
    <n v="36"/>
    <x v="484"/>
    <n v="1990"/>
    <n v="1709"/>
    <s v="Ж"/>
    <d v="1899-12-30T04:43:56"/>
    <n v="5.4196359689233531E-2"/>
    <n v="0.54087482398797071"/>
  </r>
  <r>
    <s v="Марафон Налибоки"/>
    <s v="Трейл 21"/>
    <x v="12"/>
    <n v="9.9799105897405713"/>
    <s v="Ж"/>
    <n v="36"/>
    <x v="485"/>
    <n v="1984"/>
    <n v="1908"/>
    <s v="Ж"/>
    <d v="1899-12-30T05:01:00"/>
    <n v="4.5490401788521768E-2"/>
    <n v="0.45399014254082182"/>
  </r>
  <r>
    <s v="Марафон Налибоки"/>
    <s v="Трейл 21"/>
    <x v="12"/>
    <n v="9.9799105897405713"/>
    <s v="Ж"/>
    <n v="36"/>
    <x v="486"/>
    <n v="1985"/>
    <n v="2194"/>
    <s v="Ж"/>
    <d v="1899-12-30T05:33:39"/>
    <n v="3.3399954249252226E-2"/>
    <n v="0.33332855710896286"/>
  </r>
  <r>
    <s v="Марафон Налибоки"/>
    <s v="Трейл 21"/>
    <x v="12"/>
    <n v="9.9799105897405713"/>
    <s v="Ж"/>
    <n v="36"/>
    <x v="487"/>
    <n v="1988"/>
    <n v="1928"/>
    <s v="Ж"/>
    <d v="1899-12-30T05:47:27"/>
    <n v="2.9576195714869316E-2"/>
    <n v="0.29516778881906397"/>
  </r>
  <r>
    <s v="Марафон Налибоки"/>
    <s v="Трейл 21"/>
    <x v="12"/>
    <n v="9.9799105897405713"/>
    <s v="Ж"/>
    <n v="36"/>
    <x v="488"/>
    <n v="1986"/>
    <n v="4029"/>
    <s v="Ж"/>
    <d v="1899-12-30T06:59:39"/>
    <n v="1.6786400367669804E-2"/>
    <n v="0.1675267747929329"/>
  </r>
  <r>
    <s v="Марафон Налибоки"/>
    <s v="Трейл 21"/>
    <x v="12"/>
    <n v="9.9799105897405713"/>
    <s v="М"/>
    <n v="74"/>
    <x v="204"/>
    <n v="1997"/>
    <n v="2648"/>
    <s v="М"/>
    <d v="1899-12-30T01:38:38"/>
    <n v="1"/>
    <n v="9.9799105897405713"/>
  </r>
  <r>
    <s v="Марафон Налибоки"/>
    <s v="Трейл 21"/>
    <x v="12"/>
    <n v="9.9799105897405713"/>
    <s v="М"/>
    <n v="74"/>
    <x v="207"/>
    <n v="1987"/>
    <n v="3023"/>
    <s v="М"/>
    <d v="1899-12-30T01:38:53"/>
    <n v="0.99243446394019708"/>
    <n v="9.9044072163002799"/>
  </r>
  <r>
    <s v="Марафон Налибоки"/>
    <s v="Трейл 21"/>
    <x v="12"/>
    <n v="9.9799105897405713"/>
    <s v="М"/>
    <n v="74"/>
    <x v="489"/>
    <n v="1993"/>
    <n v="2925"/>
    <s v="М"/>
    <d v="1899-12-30T01:38:56"/>
    <n v="0.99093052242564572"/>
    <n v="9.8893980144528584"/>
  </r>
  <r>
    <s v="Марафон Налибоки"/>
    <s v="Трейл 21"/>
    <x v="12"/>
    <n v="9.9799105897405713"/>
    <s v="М"/>
    <n v="74"/>
    <x v="490"/>
    <n v="1989"/>
    <n v="4056"/>
    <s v="М"/>
    <d v="1899-12-30T01:40:54"/>
    <n v="0.93410916378901854"/>
    <n v="9.3223259356717367"/>
  </r>
  <r>
    <s v="Марафон Налибоки"/>
    <s v="Трейл 21"/>
    <x v="12"/>
    <n v="9.9799105897405713"/>
    <s v="М"/>
    <n v="74"/>
    <x v="491"/>
    <n v="1991"/>
    <n v="5826"/>
    <s v="М"/>
    <d v="1899-12-30T01:42:11"/>
    <n v="0.89935454568662965"/>
    <n v="8.9754779544293157"/>
  </r>
  <r>
    <s v="Марафон Налибоки"/>
    <s v="Трейл 21"/>
    <x v="12"/>
    <n v="9.9799105897405713"/>
    <s v="М"/>
    <n v="74"/>
    <x v="492"/>
    <n v="1987"/>
    <n v="4440"/>
    <s v="М"/>
    <d v="1899-12-30T01:44:14"/>
    <n v="0.84732740263757322"/>
    <n v="8.4562517185600896"/>
  </r>
  <r>
    <s v="Марафон Налибоки"/>
    <s v="Трейл 21"/>
    <x v="12"/>
    <n v="9.9799105897405713"/>
    <s v="М"/>
    <n v="74"/>
    <x v="493"/>
    <n v="1971"/>
    <m/>
    <s v="М"/>
    <d v="1899-12-30T01:45:07"/>
    <n v="0.82614521063615831"/>
    <n v="8.244855336291252"/>
  </r>
  <r>
    <s v="Марафон Налибоки"/>
    <s v="Трейл 21"/>
    <x v="12"/>
    <n v="9.9799105897405713"/>
    <s v="М"/>
    <n v="74"/>
    <x v="353"/>
    <n v="1979"/>
    <n v="3362"/>
    <s v="М"/>
    <d v="1899-12-30T01:49:40"/>
    <n v="0.72752379390142219"/>
    <n v="7.2606224150450398"/>
  </r>
  <r>
    <s v="Марафон Налибоки"/>
    <s v="Трейл 21"/>
    <x v="12"/>
    <n v="9.9799105897405713"/>
    <s v="М"/>
    <n v="74"/>
    <x v="494"/>
    <n v="1986"/>
    <n v="5519"/>
    <s v="М"/>
    <d v="1899-12-30T01:51:04"/>
    <n v="0.70035771526443658"/>
    <n v="6.9895073791740625"/>
  </r>
  <r>
    <s v="Марафон Налибоки"/>
    <s v="Трейл 21"/>
    <x v="12"/>
    <n v="9.9799105897405713"/>
    <s v="М"/>
    <n v="74"/>
    <x v="384"/>
    <n v="1988"/>
    <n v="5287"/>
    <s v="М"/>
    <d v="1899-12-30T01:51:39"/>
    <n v="0.68943757487856872"/>
    <n v="6.8805253544956857"/>
  </r>
  <r>
    <s v="Марафон Налибоки"/>
    <s v="Трейл 21"/>
    <x v="12"/>
    <n v="9.9799105897405713"/>
    <s v="М"/>
    <n v="74"/>
    <x v="311"/>
    <n v="1985"/>
    <n v="2816"/>
    <s v="М"/>
    <d v="1899-12-30T01:56:48"/>
    <n v="0.60220256776597147"/>
    <n v="6.0099277832165825"/>
  </r>
  <r>
    <s v="Марафон Налибоки"/>
    <s v="Трейл 21"/>
    <x v="12"/>
    <n v="9.9799105897405713"/>
    <s v="М"/>
    <n v="74"/>
    <x v="495"/>
    <n v="1976"/>
    <n v="1899"/>
    <s v="М"/>
    <d v="1899-12-30T01:57:30"/>
    <n v="0.59150378976755646"/>
    <n v="5.9031549353729176"/>
  </r>
  <r>
    <s v="Марафон Налибоки"/>
    <s v="Трейл 21"/>
    <x v="12"/>
    <n v="9.9799105897405713"/>
    <s v="М"/>
    <n v="74"/>
    <x v="144"/>
    <n v="1967"/>
    <n v="5035"/>
    <s v="М"/>
    <d v="1899-12-30T02:00:25"/>
    <n v="0.5495552083330344"/>
    <n v="5.484511843289936"/>
  </r>
  <r>
    <s v="Марафон Налибоки"/>
    <s v="Трейл 21"/>
    <x v="12"/>
    <n v="9.9799105897405713"/>
    <s v="М"/>
    <n v="74"/>
    <x v="351"/>
    <n v="1993"/>
    <n v="4935"/>
    <s v="М"/>
    <d v="1899-12-30T02:00:46"/>
    <n v="0.54479096111416725"/>
    <n v="5.4369650820182214"/>
  </r>
  <r>
    <s v="Марафон Налибоки"/>
    <s v="Трейл 21"/>
    <x v="12"/>
    <n v="9.9799105897405713"/>
    <s v="М"/>
    <n v="74"/>
    <x v="496"/>
    <n v="1979"/>
    <n v="5429"/>
    <s v="М"/>
    <d v="1899-12-30T02:00:55"/>
    <n v="0.54276599678753856"/>
    <n v="5.4167561190910529"/>
  </r>
  <r>
    <s v="Марафон Налибоки"/>
    <s v="Трейл 21"/>
    <x v="12"/>
    <n v="9.9799105897405713"/>
    <s v="М"/>
    <n v="74"/>
    <x v="497"/>
    <n v="1990"/>
    <n v="3940"/>
    <s v="М"/>
    <d v="1899-12-30T02:02:47"/>
    <n v="0.51838553309699453"/>
    <n v="5.1734412713230071"/>
  </r>
  <r>
    <s v="Марафон Налибоки"/>
    <s v="Трейл 21"/>
    <x v="12"/>
    <n v="9.9799105897405713"/>
    <s v="М"/>
    <n v="74"/>
    <x v="498"/>
    <n v="1985"/>
    <n v="5524"/>
    <s v="М"/>
    <d v="1899-12-30T02:02:49"/>
    <n v="0.51796356687180667"/>
    <n v="5.1692300861237417"/>
  </r>
  <r>
    <s v="Марафон Налибоки"/>
    <s v="Трейл 21"/>
    <x v="12"/>
    <n v="9.9799105897405713"/>
    <s v="М"/>
    <n v="74"/>
    <x v="230"/>
    <n v="1987"/>
    <n v="4543"/>
    <s v="М"/>
    <d v="1899-12-30T02:03:01"/>
    <n v="0.51544136268189866"/>
    <n v="5.1440587138193914"/>
  </r>
  <r>
    <s v="Марафон Налибоки"/>
    <s v="Трейл 21"/>
    <x v="12"/>
    <n v="9.9799105897405713"/>
    <s v="М"/>
    <n v="74"/>
    <x v="395"/>
    <n v="1979"/>
    <n v="3213"/>
    <s v="М"/>
    <d v="1899-12-30T02:03:53"/>
    <n v="0.50469904628975382"/>
    <n v="5.0368513566990814"/>
  </r>
  <r>
    <s v="Марафон Налибоки"/>
    <s v="Трейл 21"/>
    <x v="12"/>
    <n v="9.9799105897405713"/>
    <s v="М"/>
    <n v="74"/>
    <x v="499"/>
    <n v="1971"/>
    <n v="5341"/>
    <s v="М"/>
    <d v="1899-12-30T02:04:35"/>
    <n v="0.49623945533773445"/>
    <n v="4.9524253953721491"/>
  </r>
  <r>
    <s v="Марафон Налибоки"/>
    <s v="Трейл 21"/>
    <x v="12"/>
    <n v="9.9799105897405713"/>
    <s v="М"/>
    <n v="74"/>
    <x v="360"/>
    <n v="1992"/>
    <n v="3276"/>
    <s v="М"/>
    <d v="1899-12-30T02:04:58"/>
    <n v="0.49168682829906918"/>
    <n v="4.9069905845778345"/>
  </r>
  <r>
    <s v="Марафон Налибоки"/>
    <s v="Трейл 21"/>
    <x v="12"/>
    <n v="9.9799105897405713"/>
    <s v="М"/>
    <n v="74"/>
    <x v="500"/>
    <n v="1971"/>
    <n v="1305"/>
    <s v="М"/>
    <d v="1899-12-30T02:05:02"/>
    <n v="0.49090075837878894"/>
    <n v="4.8991456770561532"/>
  </r>
  <r>
    <s v="Марафон Налибоки"/>
    <s v="Трейл 21"/>
    <x v="12"/>
    <n v="9.9799105897405713"/>
    <s v="М"/>
    <n v="74"/>
    <x v="501"/>
    <n v="1985"/>
    <n v="2634"/>
    <s v="М"/>
    <d v="1899-12-30T02:05:03"/>
    <n v="0.49070450274743299"/>
    <n v="4.8971870634024874"/>
  </r>
  <r>
    <s v="Марафон Налибоки"/>
    <s v="Трейл 21"/>
    <x v="12"/>
    <n v="9.9799105897405713"/>
    <s v="М"/>
    <n v="74"/>
    <x v="502"/>
    <n v="1986"/>
    <n v="3973"/>
    <s v="М"/>
    <d v="1899-12-30T02:07:11"/>
    <n v="0.46642360554788492"/>
    <n v="4.6548658803123155"/>
  </r>
  <r>
    <s v="Марафон Налибоки"/>
    <s v="Трейл 21"/>
    <x v="12"/>
    <n v="9.9799105897405713"/>
    <s v="М"/>
    <n v="74"/>
    <x v="503"/>
    <n v="1976"/>
    <m/>
    <s v="М"/>
    <d v="1899-12-30T02:07:56"/>
    <n v="0.45826847690251676"/>
    <n v="4.5734784255837093"/>
  </r>
  <r>
    <s v="Марафон Налибоки"/>
    <s v="Трейл 21"/>
    <x v="12"/>
    <n v="9.9799105897405713"/>
    <s v="М"/>
    <n v="74"/>
    <x v="394"/>
    <n v="1977"/>
    <n v="4551"/>
    <s v="М"/>
    <d v="1899-12-30T02:11:40"/>
    <n v="0.42038151268358048"/>
    <n v="4.1953699101620252"/>
  </r>
  <r>
    <s v="Марафон Налибоки"/>
    <s v="Трейл 21"/>
    <x v="12"/>
    <n v="9.9799105897405713"/>
    <s v="М"/>
    <n v="74"/>
    <x v="504"/>
    <n v="1995"/>
    <n v="3797"/>
    <s v="М"/>
    <d v="1899-12-30T02:12:54"/>
    <n v="0.40878616445912763"/>
    <n v="4.079649371625079"/>
  </r>
  <r>
    <s v="Марафон Налибоки"/>
    <s v="Трейл 21"/>
    <x v="12"/>
    <n v="9.9799105897405713"/>
    <s v="М"/>
    <n v="74"/>
    <x v="180"/>
    <n v="1989"/>
    <n v="2368"/>
    <s v="М"/>
    <d v="1899-12-30T02:14:01"/>
    <n v="0.39865268741620419"/>
    <n v="3.9785181767735138"/>
  </r>
  <r>
    <s v="Марафон Налибоки"/>
    <s v="Трейл 21"/>
    <x v="12"/>
    <n v="9.9799105897405713"/>
    <s v="М"/>
    <n v="74"/>
    <x v="505"/>
    <n v="1983"/>
    <n v="5474"/>
    <s v="М"/>
    <d v="1899-12-30T02:14:14"/>
    <n v="0.39672539997021267"/>
    <n v="3.9592840203817889"/>
  </r>
  <r>
    <s v="Марафон Налибоки"/>
    <s v="Трейл 21"/>
    <x v="12"/>
    <n v="9.9799105897405713"/>
    <s v="М"/>
    <n v="74"/>
    <x v="506"/>
    <n v="1982"/>
    <n v="4570"/>
    <s v="М"/>
    <d v="1899-12-30T02:14:29"/>
    <n v="0.39451701279711748"/>
    <n v="3.9372445138467693"/>
  </r>
  <r>
    <s v="Марафон Налибоки"/>
    <s v="Трейл 21"/>
    <x v="12"/>
    <n v="9.9799105897405713"/>
    <s v="М"/>
    <n v="74"/>
    <x v="507"/>
    <n v="1964"/>
    <n v="1559"/>
    <s v="М"/>
    <d v="1899-12-30T02:14:38"/>
    <n v="0.39319984319954482"/>
    <n v="3.9240992790314695"/>
  </r>
  <r>
    <s v="Марафон Налибоки"/>
    <s v="Трейл 21"/>
    <x v="12"/>
    <n v="9.9799105897405713"/>
    <s v="М"/>
    <n v="74"/>
    <x v="508"/>
    <n v="1982"/>
    <n v="5697"/>
    <s v="М"/>
    <d v="1899-12-30T02:14:51"/>
    <n v="0.39130759646778446"/>
    <n v="3.9052148258347721"/>
  </r>
  <r>
    <s v="Марафон Налибоки"/>
    <s v="Трейл 21"/>
    <x v="12"/>
    <n v="9.9799105897405713"/>
    <s v="М"/>
    <n v="74"/>
    <x v="509"/>
    <n v="1996"/>
    <n v="4730"/>
    <s v="М"/>
    <d v="1899-12-30T02:14:53"/>
    <n v="0.39101755996584142"/>
    <n v="3.9023202874776195"/>
  </r>
  <r>
    <s v="Марафон Налибоки"/>
    <s v="Трейл 21"/>
    <x v="12"/>
    <n v="9.9799105897405713"/>
    <s v="М"/>
    <n v="74"/>
    <x v="510"/>
    <n v="1980"/>
    <n v="5569"/>
    <s v="М"/>
    <d v="1899-12-30T02:14:54"/>
    <n v="0.3908726491977178"/>
    <n v="3.9008740909682555"/>
  </r>
  <r>
    <s v="Марафон Налибоки"/>
    <s v="Трейл 21"/>
    <x v="12"/>
    <n v="9.9799105897405713"/>
    <s v="М"/>
    <n v="74"/>
    <x v="511"/>
    <n v="1991"/>
    <n v="5035"/>
    <s v="М"/>
    <d v="1899-12-30T02:15:06"/>
    <n v="0.38913929186492319"/>
    <n v="3.8835753397668937"/>
  </r>
  <r>
    <s v="Марафон Налибоки"/>
    <s v="Трейл 21"/>
    <x v="12"/>
    <n v="9.9799105897405713"/>
    <s v="М"/>
    <n v="74"/>
    <x v="392"/>
    <n v="1978"/>
    <n v="4570"/>
    <s v="М"/>
    <d v="1899-12-30T02:15:45"/>
    <n v="0.38357616834165376"/>
    <n v="3.8280558644049822"/>
  </r>
  <r>
    <s v="Марафон Налибоки"/>
    <s v="Трейл 21"/>
    <x v="12"/>
    <n v="9.9799105897405713"/>
    <s v="М"/>
    <n v="74"/>
    <x v="512"/>
    <n v="1987"/>
    <n v="5514"/>
    <s v="М"/>
    <d v="1899-12-30T02:16:03"/>
    <n v="0.38104432064312527"/>
    <n v="3.8027882507468278"/>
  </r>
  <r>
    <s v="Марафон Налибоки"/>
    <s v="Трейл 21"/>
    <x v="12"/>
    <n v="9.9799105897405713"/>
    <s v="М"/>
    <n v="74"/>
    <x v="151"/>
    <n v="1982"/>
    <n v="3185"/>
    <s v="М"/>
    <d v="1899-12-30T02:16:46"/>
    <n v="0.37508555959128076"/>
    <n v="3.7433203482237909"/>
  </r>
  <r>
    <s v="Марафон Налибоки"/>
    <s v="Трейл 21"/>
    <x v="12"/>
    <n v="9.9799105897405713"/>
    <s v="М"/>
    <n v="74"/>
    <x v="309"/>
    <n v="1994"/>
    <n v="4813"/>
    <s v="М"/>
    <d v="1899-12-30T02:17:06"/>
    <n v="0.37235635209750828"/>
    <n v="3.7160831014550917"/>
  </r>
  <r>
    <s v="Марафон Налибоки"/>
    <s v="Трейл 21"/>
    <x v="12"/>
    <n v="9.9799105897405713"/>
    <s v="М"/>
    <n v="74"/>
    <x v="513"/>
    <n v="1985"/>
    <n v="4502"/>
    <s v="М"/>
    <d v="1899-12-30T02:17:27"/>
    <n v="0.36951910622095413"/>
    <n v="3.687767641285971"/>
  </r>
  <r>
    <s v="Марафон Налибоки"/>
    <s v="Трейл 21"/>
    <x v="12"/>
    <n v="9.9799105897405713"/>
    <s v="М"/>
    <n v="74"/>
    <x v="172"/>
    <n v="1989"/>
    <n v="1755"/>
    <s v="М"/>
    <d v="1899-12-30T02:19:42"/>
    <n v="0.35195076456061325"/>
    <n v="3.5124371623057549"/>
  </r>
  <r>
    <s v="Марафон Налибоки"/>
    <s v="Трейл 21"/>
    <x v="12"/>
    <n v="9.9799105897405713"/>
    <s v="М"/>
    <n v="74"/>
    <x v="514"/>
    <n v="1993"/>
    <n v="683"/>
    <s v="М"/>
    <d v="1899-12-30T02:21:33"/>
    <n v="0.33833078018313917"/>
    <n v="3.3765109359848999"/>
  </r>
  <r>
    <s v="Марафон Налибоки"/>
    <s v="Трейл 21"/>
    <x v="12"/>
    <n v="9.9799105897405713"/>
    <s v="М"/>
    <n v="74"/>
    <x v="85"/>
    <n v="1972"/>
    <n v="4408"/>
    <s v="М"/>
    <d v="1899-12-30T02:21:35"/>
    <n v="0.33809187414499703"/>
    <n v="3.3741266750848924"/>
  </r>
  <r>
    <s v="Марафон Налибоки"/>
    <s v="Трейл 21"/>
    <x v="12"/>
    <n v="9.9799105897405713"/>
    <s v="М"/>
    <n v="74"/>
    <x v="515"/>
    <n v="1983"/>
    <n v="314"/>
    <s v="М"/>
    <d v="1899-12-30T02:23:28"/>
    <n v="0.32495117187499983"/>
    <n v="3.2429836413439195"/>
  </r>
  <r>
    <s v="Марафон Налибоки"/>
    <s v="Трейл 21"/>
    <x v="12"/>
    <n v="9.9799105897405713"/>
    <s v="М"/>
    <n v="74"/>
    <x v="401"/>
    <n v="1989"/>
    <n v="5509"/>
    <s v="М"/>
    <d v="1899-12-30T02:23:57"/>
    <n v="0.32168893556866213"/>
    <n v="3.2104268146840633"/>
  </r>
  <r>
    <s v="Марафон Налибоки"/>
    <s v="Трейл 21"/>
    <x v="12"/>
    <n v="9.9799105897405713"/>
    <s v="М"/>
    <n v="74"/>
    <x v="516"/>
    <n v="1990"/>
    <n v="5622"/>
    <s v="М"/>
    <d v="1899-12-30T02:27:42"/>
    <n v="0.29780339563453989"/>
    <n v="2.9720512617538457"/>
  </r>
  <r>
    <s v="Марафон Налибоки"/>
    <s v="Трейл 21"/>
    <x v="12"/>
    <n v="9.9799105897405713"/>
    <s v="М"/>
    <n v="74"/>
    <x v="517"/>
    <n v="1987"/>
    <n v="4382"/>
    <s v="М"/>
    <d v="1899-12-30T02:27:42"/>
    <n v="0.29780339563453989"/>
    <n v="2.9720512617538457"/>
  </r>
  <r>
    <s v="Марафон Налибоки"/>
    <s v="Трейл 21"/>
    <x v="12"/>
    <n v="9.9799105897405713"/>
    <s v="М"/>
    <n v="74"/>
    <x v="166"/>
    <n v="1980"/>
    <n v="4514"/>
    <s v="М"/>
    <d v="1899-12-30T02:28:02"/>
    <n v="0.29579619012933822"/>
    <n v="2.9520195302766981"/>
  </r>
  <r>
    <s v="Марафон Налибоки"/>
    <s v="Трейл 21"/>
    <x v="12"/>
    <n v="9.9799105897405713"/>
    <s v="М"/>
    <n v="74"/>
    <x v="518"/>
    <n v="1983"/>
    <n v="5850"/>
    <s v="М"/>
    <d v="1899-12-30T02:30:16"/>
    <n v="0.28280245377613028"/>
    <n v="2.8223432032450209"/>
  </r>
  <r>
    <s v="Марафон Налибоки"/>
    <s v="Трейл 21"/>
    <x v="12"/>
    <n v="9.9799105897405713"/>
    <s v="М"/>
    <n v="74"/>
    <x v="76"/>
    <n v="1969"/>
    <n v="5027"/>
    <s v="М"/>
    <d v="1899-12-30T02:34:18"/>
    <n v="0.26120010857738285"/>
    <n v="2.60675372963281"/>
  </r>
  <r>
    <s v="Марафон Налибоки"/>
    <s v="Трейл 21"/>
    <x v="12"/>
    <n v="9.9799105897405713"/>
    <s v="М"/>
    <n v="74"/>
    <x v="519"/>
    <n v="1988"/>
    <n v="764"/>
    <s v="М"/>
    <d v="1899-12-30T02:34:25"/>
    <n v="0.26060852098101639"/>
    <n v="2.6008497383150733"/>
  </r>
  <r>
    <s v="Марафон Налибоки"/>
    <s v="Трейл 21"/>
    <x v="12"/>
    <n v="9.9799105897405713"/>
    <s v="М"/>
    <n v="74"/>
    <x v="406"/>
    <n v="1978"/>
    <n v="5639"/>
    <s v="М"/>
    <d v="1899-12-30T02:34:37"/>
    <n v="0.25959852030312952"/>
    <n v="2.5907700218541851"/>
  </r>
  <r>
    <s v="Марафон Налибоки"/>
    <s v="Трейл 21"/>
    <x v="12"/>
    <n v="9.9799105897405713"/>
    <s v="М"/>
    <n v="74"/>
    <x v="520"/>
    <n v="1981"/>
    <n v="4514"/>
    <s v="М"/>
    <d v="1899-12-30T02:34:56"/>
    <n v="0.25800999915556461"/>
    <n v="2.574916722831575"/>
  </r>
  <r>
    <s v="Марафон Налибоки"/>
    <s v="Трейл 21"/>
    <x v="12"/>
    <n v="9.9799105897405713"/>
    <s v="М"/>
    <n v="74"/>
    <x v="521"/>
    <n v="1992"/>
    <n v="3122"/>
    <s v="М"/>
    <d v="1899-12-30T02:39:55"/>
    <n v="0.23463346017408857"/>
    <n v="2.3416209538988593"/>
  </r>
  <r>
    <s v="Марафон Налибоки"/>
    <s v="Трейл 21"/>
    <x v="12"/>
    <n v="9.9799105897405713"/>
    <s v="М"/>
    <n v="74"/>
    <x v="165"/>
    <n v="1978"/>
    <m/>
    <s v="М"/>
    <d v="1899-12-30T02:50:06"/>
    <n v="0.19496568973208689"/>
    <n v="1.9457401515933286"/>
  </r>
  <r>
    <s v="Марафон Налибоки"/>
    <s v="Трейл 21"/>
    <x v="12"/>
    <n v="9.9799105897405713"/>
    <s v="М"/>
    <n v="74"/>
    <x v="405"/>
    <n v="1973"/>
    <n v="5190"/>
    <s v="М"/>
    <d v="1899-12-30T02:51:42"/>
    <n v="0.18956591254189492"/>
    <n v="1.8918508580306921"/>
  </r>
  <r>
    <s v="Марафон Налибоки"/>
    <s v="Трейл 21"/>
    <x v="12"/>
    <n v="9.9799105897405713"/>
    <s v="М"/>
    <n v="74"/>
    <x v="522"/>
    <n v="1979"/>
    <n v="3185"/>
    <s v="М"/>
    <d v="1899-12-30T02:54:27"/>
    <n v="0.18074163639558288"/>
    <n v="1.8037853710713174"/>
  </r>
  <r>
    <s v="Марафон Налибоки"/>
    <s v="Трейл 21"/>
    <x v="12"/>
    <n v="9.9799105897405713"/>
    <s v="М"/>
    <n v="74"/>
    <x v="523"/>
    <n v="1986"/>
    <n v="1899"/>
    <s v="М"/>
    <d v="1899-12-30T02:55:25"/>
    <n v="0.17777003951405526"/>
    <n v="1.77412909988492"/>
  </r>
  <r>
    <s v="Марафон Налибоки"/>
    <s v="Трейл 21"/>
    <x v="12"/>
    <n v="9.9799105897405713"/>
    <s v="М"/>
    <n v="74"/>
    <x v="171"/>
    <n v="1988"/>
    <n v="4440"/>
    <s v="М"/>
    <d v="1899-12-30T02:56:33"/>
    <n v="0.17436847352701243"/>
    <n v="1.7401817754691298"/>
  </r>
  <r>
    <s v="Марафон Налибоки"/>
    <s v="Трейл 21"/>
    <x v="12"/>
    <n v="9.9799105897405713"/>
    <s v="М"/>
    <n v="74"/>
    <x v="225"/>
    <n v="1983"/>
    <n v="3249"/>
    <s v="М"/>
    <d v="1899-12-30T02:59:28"/>
    <n v="0.16600445447928533"/>
    <n v="1.6567096132019263"/>
  </r>
  <r>
    <s v="Марафон Налибоки"/>
    <s v="Трейл 21"/>
    <x v="12"/>
    <n v="9.9799105897405713"/>
    <s v="М"/>
    <n v="74"/>
    <x v="524"/>
    <n v="1990"/>
    <n v="5762"/>
    <s v="М"/>
    <d v="1899-12-30T03:01:40"/>
    <n v="0.16004620794746671"/>
    <n v="1.5972468455427447"/>
  </r>
  <r>
    <s v="Марафон Налибоки"/>
    <s v="Трейл 21"/>
    <x v="12"/>
    <n v="9.9799105897405713"/>
    <s v="М"/>
    <n v="74"/>
    <x v="525"/>
    <n v="1990"/>
    <n v="394"/>
    <s v="М"/>
    <d v="1899-12-30T03:06:59"/>
    <n v="0.14677849773064972"/>
    <n v="1.4648362838483235"/>
  </r>
  <r>
    <s v="Марафон Налибоки"/>
    <s v="Трейл 21"/>
    <x v="12"/>
    <n v="9.9799105897405713"/>
    <s v="М"/>
    <n v="74"/>
    <x v="526"/>
    <n v="1980"/>
    <n v="4551"/>
    <s v="М"/>
    <d v="1899-12-30T03:15:44"/>
    <n v="0.12796074347770559"/>
    <n v="1.2770367789042307"/>
  </r>
  <r>
    <s v="Марафон Налибоки"/>
    <s v="Трейл 21"/>
    <x v="12"/>
    <n v="9.9799105897405713"/>
    <s v="М"/>
    <n v="74"/>
    <x v="527"/>
    <n v="1967"/>
    <n v="5369"/>
    <s v="М"/>
    <d v="1899-12-30T03:25:50"/>
    <n v="0.11003326747875454"/>
    <n v="1.0981221713349794"/>
  </r>
  <r>
    <s v="Марафон Налибоки"/>
    <s v="Трейл 21"/>
    <x v="12"/>
    <n v="9.9799105897405713"/>
    <s v="М"/>
    <n v="74"/>
    <x v="528"/>
    <n v="1985"/>
    <n v="2308"/>
    <s v="М"/>
    <d v="1899-12-30T03:31:42"/>
    <n v="0.10113664838941411"/>
    <n v="1.0093347082723825"/>
  </r>
  <r>
    <s v="Марафон Налибоки"/>
    <s v="Трейл 21"/>
    <x v="12"/>
    <n v="9.9799105897405713"/>
    <s v="М"/>
    <n v="74"/>
    <x v="186"/>
    <n v="1991"/>
    <n v="1721"/>
    <s v="М"/>
    <d v="1899-12-30T03:40:31"/>
    <n v="8.9484305980834011E-2"/>
    <n v="0.89304537287371089"/>
  </r>
  <r>
    <s v="Марафон Налибоки"/>
    <s v="Трейл 21"/>
    <x v="12"/>
    <n v="9.9799105897405713"/>
    <s v="М"/>
    <n v="74"/>
    <x v="529"/>
    <n v="1979"/>
    <n v="436"/>
    <s v="М"/>
    <d v="1899-12-30T03:44:39"/>
    <n v="8.4635363254769336E-2"/>
    <n v="0.84465335801281249"/>
  </r>
  <r>
    <s v="Марафон Налибоки"/>
    <s v="Трейл 21"/>
    <x v="12"/>
    <n v="9.9799105897405713"/>
    <s v="М"/>
    <n v="74"/>
    <x v="530"/>
    <n v="1994"/>
    <n v="892"/>
    <s v="М"/>
    <d v="1899-12-30T03:44:46"/>
    <n v="8.450363996793922E-2"/>
    <n v="0.84333877138766122"/>
  </r>
  <r>
    <s v="Марафон Налибоки"/>
    <s v="Трейл 21"/>
    <x v="12"/>
    <n v="9.9799105897405713"/>
    <s v="М"/>
    <n v="74"/>
    <x v="531"/>
    <n v="1989"/>
    <n v="5593"/>
    <s v="М"/>
    <d v="1899-12-30T03:52:13"/>
    <n v="7.6628614123695038E-2"/>
    <n v="0.76474671757020807"/>
  </r>
  <r>
    <s v="Марафон Налибоки"/>
    <s v="Трейл 21"/>
    <x v="12"/>
    <n v="9.9799105897405713"/>
    <s v="М"/>
    <n v="74"/>
    <x v="532"/>
    <n v="1988"/>
    <n v="5582"/>
    <s v="М"/>
    <d v="1899-12-30T03:52:14"/>
    <n v="7.6612117113176059E-2"/>
    <n v="0.76458207888023055"/>
  </r>
  <r>
    <s v="Марафон Налибоки"/>
    <s v="Трейл 21"/>
    <x v="12"/>
    <n v="9.9799105897405713"/>
    <s v="М"/>
    <n v="74"/>
    <x v="533"/>
    <n v="1979"/>
    <n v="2368"/>
    <s v="М"/>
    <d v="1899-12-30T04:50:20"/>
    <n v="3.9208518295384222E-2"/>
    <n v="0.39129750694414195"/>
  </r>
  <r>
    <s v="Марафон Налибоки"/>
    <s v="Трейл 21"/>
    <x v="12"/>
    <n v="9.9799105897405713"/>
    <s v="М"/>
    <n v="74"/>
    <x v="534"/>
    <n v="2005"/>
    <n v="102"/>
    <s v="М"/>
    <d v="1899-12-30T04:50:20"/>
    <n v="3.9208518295384222E-2"/>
    <n v="0.39129750694414195"/>
  </r>
  <r>
    <s v="Марафон Налибоки"/>
    <s v="Трейл 21"/>
    <x v="12"/>
    <n v="9.9799105897405713"/>
    <s v="М"/>
    <n v="74"/>
    <x v="535"/>
    <n v="1961"/>
    <n v="213"/>
    <s v="М"/>
    <d v="1899-12-30T05:08:10"/>
    <n v="3.2787941307181809E-2"/>
    <n v="0.32722072266733604"/>
  </r>
  <r>
    <s v="Марафон Налибоки"/>
    <s v="Трейл 21"/>
    <x v="12"/>
    <n v="9.9799105897405713"/>
    <s v="М"/>
    <n v="74"/>
    <x v="536"/>
    <n v="2018"/>
    <n v="5773"/>
    <s v="М"/>
    <d v="1899-12-30T06:59:38"/>
    <n v="1.2985575297187869E-2"/>
    <n v="0.12959488042227879"/>
  </r>
  <r>
    <s v="Марафон Налибоки"/>
    <s v="Трейл 42"/>
    <x v="13"/>
    <n v="14.266907446536784"/>
    <s v="Ж"/>
    <n v="17"/>
    <x v="446"/>
    <n v="1988"/>
    <n v="3121"/>
    <s v="Ж"/>
    <d v="1899-12-30T03:56:28"/>
    <n v="1"/>
    <n v="14.266907446536784"/>
  </r>
  <r>
    <s v="Марафон Налибоки"/>
    <s v="Трейл 42"/>
    <x v="13"/>
    <n v="14.266907446536784"/>
    <s v="Ж"/>
    <n v="17"/>
    <x v="191"/>
    <n v="1988"/>
    <n v="4760"/>
    <s v="Ж"/>
    <d v="1899-12-30T04:01:22"/>
    <n v="0.94032484261536853"/>
    <n v="13.415527499272731"/>
  </r>
  <r>
    <s v="Марафон Налибоки"/>
    <s v="Трейл 42"/>
    <x v="13"/>
    <n v="14.266907446536784"/>
    <s v="Ж"/>
    <n v="17"/>
    <x v="537"/>
    <n v="1983"/>
    <n v="3928"/>
    <s v="Ж"/>
    <d v="1899-12-30T04:01:54"/>
    <n v="0.93411895146490254"/>
    <n v="13.32698862460575"/>
  </r>
  <r>
    <s v="Марафон Налибоки"/>
    <s v="Трейл 42"/>
    <x v="13"/>
    <n v="14.266907446536784"/>
    <s v="Ж"/>
    <n v="17"/>
    <x v="538"/>
    <n v="1978"/>
    <n v="4948"/>
    <s v="Ж"/>
    <d v="1899-12-30T04:13:51"/>
    <n v="0.80831062038519597"/>
    <n v="11.53209280908832"/>
  </r>
  <r>
    <s v="Марафон Налибоки"/>
    <s v="Трейл 42"/>
    <x v="13"/>
    <n v="14.266907446536784"/>
    <s v="Ж"/>
    <n v="17"/>
    <x v="539"/>
    <n v="1990"/>
    <n v="1709"/>
    <s v="Ж"/>
    <d v="1899-12-30T04:19:14"/>
    <n v="0.75899209999141937"/>
    <n v="10.828470043230173"/>
  </r>
  <r>
    <s v="Марафон Налибоки"/>
    <s v="Трейл 42"/>
    <x v="13"/>
    <n v="14.266907446536784"/>
    <s v="Ж"/>
    <n v="17"/>
    <x v="195"/>
    <n v="1986"/>
    <n v="3783"/>
    <s v="Ж"/>
    <d v="1899-12-30T04:31:10"/>
    <n v="0.66313336647224241"/>
    <n v="9.4608623641698415"/>
  </r>
  <r>
    <s v="Марафон Налибоки"/>
    <s v="Трейл 42"/>
    <x v="13"/>
    <n v="14.266907446536784"/>
    <s v="Ж"/>
    <n v="17"/>
    <x v="540"/>
    <n v="1998"/>
    <n v="5287"/>
    <s v="Ж"/>
    <d v="1899-12-30T04:43:47"/>
    <n v="0.57856096830022519"/>
    <n v="8.254275786918015"/>
  </r>
  <r>
    <s v="Марафон Налибоки"/>
    <s v="Трейл 42"/>
    <x v="13"/>
    <n v="14.266907446536784"/>
    <s v="Ж"/>
    <n v="17"/>
    <x v="1"/>
    <n v="1992"/>
    <n v="4112"/>
    <s v="Ж"/>
    <d v="1899-12-30T05:08:40"/>
    <n v="0.44961479364919382"/>
    <n v="6.4146126475867833"/>
  </r>
  <r>
    <s v="Марафон Налибоки"/>
    <s v="Трейл 42"/>
    <x v="13"/>
    <n v="14.266907446536784"/>
    <s v="Ж"/>
    <n v="17"/>
    <x v="541"/>
    <n v="1990"/>
    <n v="484"/>
    <s v="Ж"/>
    <d v="1899-12-30T05:19:50"/>
    <n v="0.40414630749133412"/>
    <n v="5.7659179638384597"/>
  </r>
  <r>
    <s v="Марафон Налибоки"/>
    <s v="Трейл 42"/>
    <x v="13"/>
    <n v="14.266907446536784"/>
    <s v="Ж"/>
    <n v="17"/>
    <x v="542"/>
    <n v="1986"/>
    <n v="5488"/>
    <s v="Ж"/>
    <d v="1899-12-30T05:32:26"/>
    <n v="0.35991180804204281"/>
    <n v="5.1348284542515383"/>
  </r>
  <r>
    <s v="Марафон Налибоки"/>
    <s v="Трейл 42"/>
    <x v="13"/>
    <n v="14.266907446536784"/>
    <s v="Ж"/>
    <n v="17"/>
    <x v="111"/>
    <n v="1984"/>
    <n v="4730"/>
    <s v="Ж"/>
    <d v="1899-12-30T05:46:03"/>
    <n v="0.31907533032703211"/>
    <n v="4.5522182062489183"/>
  </r>
  <r>
    <s v="Марафон Налибоки"/>
    <s v="Трейл 42"/>
    <x v="13"/>
    <n v="14.266907446536784"/>
    <s v="Ж"/>
    <n v="17"/>
    <x v="120"/>
    <n v="1974"/>
    <n v="4220"/>
    <s v="Ж"/>
    <d v="1899-12-30T05:51:05"/>
    <n v="0.30554779151775852"/>
    <n v="4.3592220620775777"/>
  </r>
  <r>
    <s v="Марафон Налибоки"/>
    <s v="Трейл 42"/>
    <x v="13"/>
    <n v="14.266907446536784"/>
    <s v="Ж"/>
    <n v="17"/>
    <x v="380"/>
    <n v="1996"/>
    <n v="5059"/>
    <s v="Ж"/>
    <d v="1899-12-30T05:54:27"/>
    <n v="0.29692368801988889"/>
    <n v="4.2361827756641173"/>
  </r>
  <r>
    <s v="Марафон Налибоки"/>
    <s v="Трейл 42"/>
    <x v="13"/>
    <n v="14.266907446536784"/>
    <s v="Ж"/>
    <n v="17"/>
    <x v="543"/>
    <n v="1973"/>
    <n v="4935"/>
    <s v="Ж"/>
    <d v="1899-12-30T06:03:57"/>
    <n v="0.27427398534894654"/>
    <n v="3.9130415639662064"/>
  </r>
  <r>
    <s v="Марафон Налибоки"/>
    <s v="Трейл 42"/>
    <x v="13"/>
    <n v="14.266907446536784"/>
    <s v="Ж"/>
    <n v="17"/>
    <x v="381"/>
    <n v="1996"/>
    <n v="3547"/>
    <s v="Ж"/>
    <d v="1899-12-30T06:10:51"/>
    <n v="0.25924771558695947"/>
    <n v="3.6986631640052425"/>
  </r>
  <r>
    <s v="Марафон Налибоки"/>
    <s v="Трейл 42"/>
    <x v="13"/>
    <n v="14.266907446536784"/>
    <s v="Ж"/>
    <n v="17"/>
    <x v="544"/>
    <n v="1996"/>
    <n v="3362"/>
    <s v="Ж"/>
    <d v="1899-12-30T06:44:22"/>
    <n v="0.19997870155854833"/>
    <n v="2.8530776264144104"/>
  </r>
  <r>
    <s v="Марафон Налибоки"/>
    <s v="Трейл 42"/>
    <x v="13"/>
    <n v="14.266907446536784"/>
    <s v="Ж"/>
    <n v="17"/>
    <x v="545"/>
    <n v="1975"/>
    <n v="5963"/>
    <s v="Ж"/>
    <d v="1899-12-30T08:04:54"/>
    <n v="0.1159720237746228"/>
    <n v="1.654562129580107"/>
  </r>
  <r>
    <s v="Марафон Налибоки"/>
    <s v="Трейл 42"/>
    <x v="13"/>
    <n v="14.266907446536784"/>
    <s v="М"/>
    <n v="42"/>
    <x v="546"/>
    <n v="1987"/>
    <s v=""/>
    <s v="М"/>
    <d v="1899-12-30T03:17:11"/>
    <n v="1"/>
    <n v="14.266907446536784"/>
  </r>
  <r>
    <s v="Марафон Налибоки"/>
    <s v="Трейл 42"/>
    <x v="13"/>
    <n v="14.266907446536784"/>
    <s v="М"/>
    <n v="42"/>
    <x v="448"/>
    <n v="1986"/>
    <n v="2787"/>
    <s v="М"/>
    <d v="1899-12-30T03:20:42"/>
    <n v="0.94834966356304817"/>
    <n v="13.530016877008306"/>
  </r>
  <r>
    <s v="Марафон Налибоки"/>
    <s v="Трейл 42"/>
    <x v="13"/>
    <n v="14.266907446536784"/>
    <s v="М"/>
    <n v="42"/>
    <x v="547"/>
    <n v="1969"/>
    <s v=""/>
    <s v="М"/>
    <d v="1899-12-30T03:30:44"/>
    <n v="0.81923953345803557"/>
    <n v="11.688014600389769"/>
  </r>
  <r>
    <s v="Марафон Налибоки"/>
    <s v="Трейл 42"/>
    <x v="13"/>
    <n v="14.266907446536784"/>
    <s v="М"/>
    <n v="42"/>
    <x v="548"/>
    <n v="1980"/>
    <s v=""/>
    <s v="М"/>
    <d v="1899-12-30T03:35:04"/>
    <n v="0.77071054289670515"/>
    <n v="10.995655983577411"/>
  </r>
  <r>
    <s v="Марафон Налибоки"/>
    <s v="Трейл 42"/>
    <x v="13"/>
    <n v="14.266907446536784"/>
    <s v="М"/>
    <n v="42"/>
    <x v="549"/>
    <n v="1983"/>
    <s v=""/>
    <s v="М"/>
    <d v="1899-12-30T03:38:53"/>
    <n v="0.73109283941383751"/>
    <n v="10.430433874743001"/>
  </r>
  <r>
    <s v="Марафон Налибоки"/>
    <s v="Трейл 42"/>
    <x v="13"/>
    <n v="14.266907446536784"/>
    <s v="М"/>
    <n v="42"/>
    <x v="550"/>
    <n v="1984"/>
    <s v=""/>
    <s v="М"/>
    <d v="1899-12-30T03:40:52"/>
    <n v="0.71157401689286892"/>
    <n v="10.151960640370962"/>
  </r>
  <r>
    <s v="Марафон Налибоки"/>
    <s v="Трейл 42"/>
    <x v="13"/>
    <n v="14.266907446536784"/>
    <s v="М"/>
    <n v="42"/>
    <x v="551"/>
    <n v="1971"/>
    <s v=""/>
    <s v="М"/>
    <d v="1899-12-30T04:01:12"/>
    <n v="0.54635975489369337"/>
    <n v="7.7948640555808462"/>
  </r>
  <r>
    <s v="Марафон Налибоки"/>
    <s v="Трейл 42"/>
    <x v="13"/>
    <n v="14.266907446536784"/>
    <s v="М"/>
    <n v="42"/>
    <x v="14"/>
    <n v="1991"/>
    <n v="3122"/>
    <s v="М"/>
    <d v="1899-12-30T04:01:20"/>
    <n v="0.54545468646120809"/>
    <n v="7.7819515280217963"/>
  </r>
  <r>
    <s v="Марафон Налибоки"/>
    <s v="Трейл 42"/>
    <x v="13"/>
    <n v="14.266907446536784"/>
    <s v="М"/>
    <n v="42"/>
    <x v="552"/>
    <n v="1992"/>
    <n v="3727"/>
    <s v="М"/>
    <d v="1899-12-30T04:09:23"/>
    <n v="0.49432017421824231"/>
    <n v="7.0524201745276018"/>
  </r>
  <r>
    <s v="Марафон Налибоки"/>
    <s v="Трейл 42"/>
    <x v="13"/>
    <n v="14.266907446536784"/>
    <s v="М"/>
    <n v="42"/>
    <x v="19"/>
    <n v="1987"/>
    <n v="1614"/>
    <s v="М"/>
    <d v="1899-12-30T04:13:34"/>
    <n v="0.47025576383796164"/>
    <n v="6.709095458876658"/>
  </r>
  <r>
    <s v="Марафон Налибоки"/>
    <s v="Трейл 42"/>
    <x v="13"/>
    <n v="14.266907446536784"/>
    <s v="М"/>
    <n v="42"/>
    <x v="553"/>
    <n v="1990"/>
    <n v="5998"/>
    <s v="М"/>
    <d v="1899-12-30T04:17:22"/>
    <n v="0.4497319259478928"/>
    <n v="6.4162837632513217"/>
  </r>
  <r>
    <s v="Марафон Налибоки"/>
    <s v="Трейл 42"/>
    <x v="13"/>
    <n v="14.266907446536784"/>
    <s v="М"/>
    <n v="42"/>
    <x v="388"/>
    <n v="1981"/>
    <n v="4228"/>
    <s v="М"/>
    <d v="1899-12-30T04:22:06"/>
    <n v="0.42580381587888061"/>
    <n v="6.0749036315261797"/>
  </r>
  <r>
    <s v="Марафон Налибоки"/>
    <s v="Трейл 42"/>
    <x v="13"/>
    <n v="14.266907446536784"/>
    <s v="М"/>
    <n v="42"/>
    <x v="389"/>
    <n v="1981"/>
    <n v="4211"/>
    <s v="М"/>
    <d v="1899-12-30T04:22:08"/>
    <n v="0.42564139865906281"/>
    <n v="6.0725864400833149"/>
  </r>
  <r>
    <s v="Марафон Налибоки"/>
    <s v="Трейл 42"/>
    <x v="13"/>
    <n v="14.266907446536784"/>
    <s v="М"/>
    <n v="42"/>
    <x v="554"/>
    <n v="1962"/>
    <s v=""/>
    <s v="М"/>
    <d v="1899-12-30T04:30:58"/>
    <n v="0.3853567809093047"/>
    <n v="5.4978495271284036"/>
  </r>
  <r>
    <s v="Марафон Налибоки"/>
    <s v="Трейл 42"/>
    <x v="13"/>
    <n v="14.266907446536784"/>
    <s v="М"/>
    <n v="42"/>
    <x v="244"/>
    <n v="1946"/>
    <m/>
    <s v="М"/>
    <d v="1899-12-30T04:32:32"/>
    <n v="0.37874920307646814"/>
    <n v="5.4035798257415362"/>
  </r>
  <r>
    <s v="Марафон Налибоки"/>
    <s v="Трейл 42"/>
    <x v="13"/>
    <n v="14.266907446536784"/>
    <s v="М"/>
    <n v="42"/>
    <x v="555"/>
    <n v="1983"/>
    <s v=""/>
    <s v="М"/>
    <d v="1899-12-30T04:35:29"/>
    <n v="0.36671157980381697"/>
    <n v="5.2318401686343448"/>
  </r>
  <r>
    <s v="Марафон Налибоки"/>
    <s v="Трейл 42"/>
    <x v="13"/>
    <n v="14.266907446536784"/>
    <s v="М"/>
    <n v="42"/>
    <x v="20"/>
    <n v="1993"/>
    <n v="4035"/>
    <s v="М"/>
    <d v="1899-12-30T04:38:08"/>
    <n v="0.35632926319770553"/>
    <n v="5.0837166185343108"/>
  </r>
  <r>
    <s v="Марафон Налибоки"/>
    <s v="Трейл 42"/>
    <x v="13"/>
    <n v="14.266907446536784"/>
    <s v="М"/>
    <n v="42"/>
    <x v="556"/>
    <n v="1963"/>
    <s v=""/>
    <s v="М"/>
    <d v="1899-12-30T04:39:53"/>
    <n v="0.34968700958175897"/>
    <n v="4.9889522009591767"/>
  </r>
  <r>
    <s v="Марафон Налибоки"/>
    <s v="Трейл 42"/>
    <x v="13"/>
    <n v="14.266907446536784"/>
    <s v="М"/>
    <n v="42"/>
    <x v="452"/>
    <n v="1988"/>
    <n v="5229"/>
    <s v="М"/>
    <d v="1899-12-30T04:42:36"/>
    <n v="0.33969889908809742"/>
    <n v="4.8464527529803245"/>
  </r>
  <r>
    <s v="Марафон Налибоки"/>
    <s v="Трейл 42"/>
    <x v="13"/>
    <n v="14.266907446536784"/>
    <s v="М"/>
    <n v="42"/>
    <x v="299"/>
    <n v="1985"/>
    <n v="2548"/>
    <s v="М"/>
    <d v="1899-12-30T04:51:22"/>
    <n v="0.30994955372622085"/>
    <n v="4.4220215961073732"/>
  </r>
  <r>
    <s v="Марафон Налибоки"/>
    <s v="Трейл 42"/>
    <x v="13"/>
    <n v="14.266907446536784"/>
    <s v="М"/>
    <n v="42"/>
    <x v="557"/>
    <n v="1959"/>
    <s v=""/>
    <s v="М"/>
    <d v="1899-12-30T04:53:59"/>
    <n v="0.30174666747059758"/>
    <n v="4.3049917771039272"/>
  </r>
  <r>
    <s v="Марафон Налибоки"/>
    <s v="Трейл 42"/>
    <x v="13"/>
    <n v="14.266907446536784"/>
    <s v="М"/>
    <n v="42"/>
    <x v="213"/>
    <n v="1988"/>
    <n v="2542"/>
    <s v="М"/>
    <d v="1899-12-30T04:54:53"/>
    <n v="0.29899224942647129"/>
    <n v="4.265694749799307"/>
  </r>
  <r>
    <s v="Марафон Налибоки"/>
    <s v="Трейл 42"/>
    <x v="13"/>
    <n v="14.266907446536784"/>
    <s v="М"/>
    <n v="42"/>
    <x v="247"/>
    <n v="1964"/>
    <s v=""/>
    <s v="М"/>
    <d v="1899-12-30T05:03:10"/>
    <n v="0.2751479401525001"/>
    <n v="3.9255101962609613"/>
  </r>
  <r>
    <s v="Марафон Налибоки"/>
    <s v="Трейл 42"/>
    <x v="13"/>
    <n v="14.266907446536784"/>
    <s v="М"/>
    <n v="42"/>
    <x v="558"/>
    <n v="1985"/>
    <s v=""/>
    <s v="М"/>
    <d v="1899-12-30T05:06:40"/>
    <n v="0.26583422519529654"/>
    <n v="3.7926322869831126"/>
  </r>
  <r>
    <s v="Марафон Налибоки"/>
    <s v="Трейл 42"/>
    <x v="13"/>
    <n v="14.266907446536784"/>
    <s v="М"/>
    <n v="42"/>
    <x v="224"/>
    <n v="1979"/>
    <n v="4237"/>
    <s v="М"/>
    <d v="1899-12-30T05:08:42"/>
    <n v="0.26061578915386374"/>
    <n v="3.7181813429643191"/>
  </r>
  <r>
    <s v="Марафон Налибоки"/>
    <s v="Трейл 42"/>
    <x v="13"/>
    <n v="14.266907446536784"/>
    <s v="М"/>
    <n v="42"/>
    <x v="226"/>
    <n v="1982"/>
    <n v="4895"/>
    <s v="М"/>
    <d v="1899-12-30T05:13:22"/>
    <n v="0.24914502417543283"/>
    <n v="3.5545290006760699"/>
  </r>
  <r>
    <s v="Марафон Налибоки"/>
    <s v="Трейл 42"/>
    <x v="13"/>
    <n v="14.266907446536784"/>
    <s v="М"/>
    <n v="42"/>
    <x v="559"/>
    <n v="1988"/>
    <n v="5468"/>
    <s v="М"/>
    <d v="1899-12-30T05:13:57"/>
    <n v="0.24775883472094187"/>
    <n v="3.5347523640254819"/>
  </r>
  <r>
    <s v="Марафон Налибоки"/>
    <s v="Трейл 42"/>
    <x v="13"/>
    <n v="14.266907446536784"/>
    <s v="М"/>
    <n v="42"/>
    <x v="242"/>
    <n v="1984"/>
    <n v="892"/>
    <s v="М"/>
    <d v="1899-12-30T05:15:21"/>
    <n v="0.24447367777264042"/>
    <n v="3.4878833338967179"/>
  </r>
  <r>
    <s v="Марафон Налибоки"/>
    <s v="Трейл 42"/>
    <x v="13"/>
    <n v="14.266907446536784"/>
    <s v="М"/>
    <n v="42"/>
    <x v="560"/>
    <n v="1983"/>
    <s v=""/>
    <s v="М"/>
    <d v="1899-12-30T05:25:00"/>
    <n v="0.22333692330497815"/>
    <n v="3.1863272141864072"/>
  </r>
  <r>
    <s v="Марафон Налибоки"/>
    <s v="Трейл 42"/>
    <x v="13"/>
    <n v="14.266907446536784"/>
    <s v="М"/>
    <n v="42"/>
    <x v="245"/>
    <n v="1970"/>
    <n v="82"/>
    <s v="М"/>
    <d v="1899-12-30T05:33:25"/>
    <n v="0.20684674730140176"/>
    <n v="2.9510633993662814"/>
  </r>
  <r>
    <s v="Марафон Налибоки"/>
    <s v="Трейл 42"/>
    <x v="13"/>
    <n v="14.266907446536784"/>
    <s v="М"/>
    <n v="42"/>
    <x v="561"/>
    <n v="1986"/>
    <s v=""/>
    <s v="М"/>
    <d v="1899-12-30T05:44:26"/>
    <n v="0.18762689342097416"/>
    <n v="2.67685552291826"/>
  </r>
  <r>
    <s v="Марафон Налибоки"/>
    <s v="Трейл 42"/>
    <x v="13"/>
    <n v="14.266907446536784"/>
    <s v="М"/>
    <n v="42"/>
    <x v="562"/>
    <n v="1982"/>
    <s v=""/>
    <s v="М"/>
    <d v="1899-12-30T05:50:17"/>
    <n v="0.17838247707730273"/>
    <n v="2.5449662905458474"/>
  </r>
  <r>
    <s v="Марафон Налибоки"/>
    <s v="Трейл 42"/>
    <x v="13"/>
    <n v="14.266907446536784"/>
    <s v="М"/>
    <n v="42"/>
    <x v="563"/>
    <n v="1982"/>
    <s v=""/>
    <s v="М"/>
    <d v="1899-12-30T05:55:06"/>
    <n v="0.17122161733726601"/>
    <n v="2.4428029673971121"/>
  </r>
  <r>
    <s v="Марафон Налибоки"/>
    <s v="Трейл 42"/>
    <x v="13"/>
    <n v="14.266907446536784"/>
    <s v="М"/>
    <n v="42"/>
    <x v="372"/>
    <n v="1972"/>
    <n v="4331"/>
    <s v="М"/>
    <d v="1899-12-30T06:02:57"/>
    <n v="0.16035045984358781"/>
    <n v="2.2877051695980803"/>
  </r>
  <r>
    <s v="Марафон Налибоки"/>
    <s v="Трейл 42"/>
    <x v="13"/>
    <n v="14.266907446536784"/>
    <s v="М"/>
    <n v="42"/>
    <x v="564"/>
    <n v="2001"/>
    <s v=""/>
    <s v="М"/>
    <d v="1899-12-30T06:17:23"/>
    <n v="0.14264694118400262"/>
    <n v="2.0351307074037415"/>
  </r>
  <r>
    <s v="Марафон Налибоки"/>
    <s v="Трейл 42"/>
    <x v="13"/>
    <n v="14.266907446536784"/>
    <s v="М"/>
    <n v="42"/>
    <x v="565"/>
    <n v="1956"/>
    <s v=""/>
    <s v="М"/>
    <d v="1899-12-30T06:40:57"/>
    <n v="0.11894329314203832"/>
    <n v="1.6969529546437541"/>
  </r>
  <r>
    <s v="Марафон Налибоки"/>
    <s v="Трейл 42"/>
    <x v="13"/>
    <n v="14.266907446536784"/>
    <s v="М"/>
    <n v="42"/>
    <x v="566"/>
    <n v="1990"/>
    <n v="5966"/>
    <s v="М"/>
    <d v="1899-12-30T06:44:28"/>
    <n v="0.11586770481735117"/>
    <n v="1.6530738206717934"/>
  </r>
  <r>
    <s v="Марафон Налибоки"/>
    <s v="Трейл 42"/>
    <x v="13"/>
    <n v="14.266907446536784"/>
    <s v="М"/>
    <n v="42"/>
    <x v="567"/>
    <n v="1961"/>
    <s v=""/>
    <s v="М"/>
    <d v="1899-12-30T07:01:24"/>
    <n v="0.10245355162211529"/>
    <n v="1.4616953385616975"/>
  </r>
  <r>
    <s v="Марафон Налибоки"/>
    <s v="Трейл 42"/>
    <x v="13"/>
    <n v="14.266907446536784"/>
    <s v="М"/>
    <n v="42"/>
    <x v="459"/>
    <n v="1984"/>
    <m/>
    <s v="М"/>
    <d v="1899-12-30T07:21:50"/>
    <n v="8.8886371907832024E-2"/>
    <n v="1.2681336412674866"/>
  </r>
  <r>
    <s v="Марафон Налибоки"/>
    <s v="Трейл 42"/>
    <x v="13"/>
    <n v="14.266907446536784"/>
    <s v="М"/>
    <n v="42"/>
    <x v="568"/>
    <n v="1992"/>
    <n v="5969"/>
    <s v="М"/>
    <d v="1899-12-30T11:49:57"/>
    <n v="2.1425320210413372E-2"/>
    <n v="0.30567306045438158"/>
  </r>
  <r>
    <s v="Марафон Налибоки"/>
    <s v="Трейл 42"/>
    <x v="13"/>
    <n v="14.266907446536784"/>
    <s v="М"/>
    <n v="42"/>
    <x v="569"/>
    <n v="1985"/>
    <s v=""/>
    <s v="М"/>
    <d v="1899-12-30T11:50:06"/>
    <n v="2.1411745562320568E-2"/>
    <n v="0.30547939220642223"/>
  </r>
  <r>
    <s v="Марафон Налибоки"/>
    <s v="Трейл 100"/>
    <x v="14"/>
    <n v="26.294052067475082"/>
    <s v="Ж"/>
    <n v="4"/>
    <x v="436"/>
    <n v="1986"/>
    <n v="3250"/>
    <s v="Ж"/>
    <d v="1899-12-30T11:33:12"/>
    <n v="1"/>
    <n v="26.294052067475082"/>
  </r>
  <r>
    <s v="Марафон Налибоки"/>
    <s v="Трейл 100"/>
    <x v="14"/>
    <n v="26.294052067475082"/>
    <s v="Ж"/>
    <n v="4"/>
    <x v="0"/>
    <n v="1985"/>
    <n v="407"/>
    <s v="Ж"/>
    <d v="1899-12-30T13:42:24"/>
    <n v="0.59886144952875286"/>
    <n v="15.746494135112629"/>
  </r>
  <r>
    <s v="Марафон Налибоки"/>
    <s v="Трейл 100"/>
    <x v="14"/>
    <n v="26.294052067475082"/>
    <s v="Ж"/>
    <n v="4"/>
    <x v="42"/>
    <n v="1987"/>
    <n v="3361"/>
    <s v="Ж"/>
    <d v="1899-12-30T16:06:58"/>
    <n v="0.36841826431162383"/>
    <n v="9.6872090244186335"/>
  </r>
  <r>
    <s v="Марафон Налибоки"/>
    <s v="Трейл 100"/>
    <x v="14"/>
    <n v="26.294052067475082"/>
    <s v="М"/>
    <n v="39"/>
    <x v="570"/>
    <n v="1979"/>
    <n v="932"/>
    <s v="М"/>
    <d v="1899-12-30T09:49:04"/>
    <n v="1"/>
    <n v="26.294052067475082"/>
  </r>
  <r>
    <s v="Марафон Налибоки"/>
    <s v="Трейл 100"/>
    <x v="14"/>
    <n v="26.294052067475082"/>
    <s v="М"/>
    <n v="39"/>
    <x v="571"/>
    <n v="1979"/>
    <n v="2539"/>
    <s v="М"/>
    <d v="1899-12-30T09:58:06"/>
    <n v="0.95537074245813491"/>
    <n v="25.120568045936526"/>
  </r>
  <r>
    <s v="Марафон Налибоки"/>
    <s v="Трейл 100"/>
    <x v="14"/>
    <n v="26.294052067475082"/>
    <s v="М"/>
    <n v="39"/>
    <x v="46"/>
    <n v="1984"/>
    <n v="3976"/>
    <s v="М"/>
    <d v="1899-12-30T11:02:40"/>
    <n v="0.702437952631073"/>
    <n v="18.469940100652028"/>
  </r>
  <r>
    <s v="Марафон Налибоки"/>
    <s v="Трейл 100"/>
    <x v="14"/>
    <n v="26.294052067475082"/>
    <s v="М"/>
    <n v="39"/>
    <x v="440"/>
    <n v="1959"/>
    <n v="2737"/>
    <s v="М"/>
    <d v="1899-12-30T11:13:46"/>
    <n v="0.66828971997034092"/>
    <n v="17.572044693058487"/>
  </r>
  <r>
    <s v="Марафон Налибоки"/>
    <s v="Трейл 100"/>
    <x v="14"/>
    <n v="26.294052067475082"/>
    <s v="М"/>
    <n v="39"/>
    <x v="439"/>
    <n v="1985"/>
    <n v="5219"/>
    <s v="М"/>
    <d v="1899-12-30T11:40:59"/>
    <n v="0.59343105216405623"/>
    <n v="15.603706984058215"/>
  </r>
  <r>
    <s v="Марафон Налибоки"/>
    <s v="Трейл 100"/>
    <x v="14"/>
    <n v="26.294052067475082"/>
    <s v="М"/>
    <n v="39"/>
    <x v="17"/>
    <n v="1982"/>
    <n v="4891"/>
    <s v="М"/>
    <d v="1899-12-30T11:53:45"/>
    <n v="0.56215357988890213"/>
    <n v="14.781295499516306"/>
  </r>
  <r>
    <s v="Марафон Налибоки"/>
    <s v="Трейл 100"/>
    <x v="14"/>
    <n v="26.294052067475082"/>
    <s v="М"/>
    <n v="39"/>
    <x v="48"/>
    <n v="1983"/>
    <n v="2996"/>
    <s v="М"/>
    <d v="1899-12-30T11:53:48"/>
    <n v="0.56203545558168444"/>
    <n v="14.77818953283189"/>
  </r>
  <r>
    <s v="Марафон Налибоки"/>
    <s v="Трейл 100"/>
    <x v="14"/>
    <n v="26.294052067475082"/>
    <s v="М"/>
    <n v="39"/>
    <x v="572"/>
    <n v="1976"/>
    <n v="54"/>
    <s v="М"/>
    <d v="1899-12-30T12:06:08"/>
    <n v="0.53388070291501721"/>
    <n v="14.037887000267659"/>
  </r>
  <r>
    <s v="Марафон Налибоки"/>
    <s v="Трейл 100"/>
    <x v="14"/>
    <n v="26.294052067475082"/>
    <s v="М"/>
    <n v="39"/>
    <x v="44"/>
    <n v="1981"/>
    <n v="1530"/>
    <s v="М"/>
    <d v="1899-12-30T12:08:54"/>
    <n v="0.52782443773835086"/>
    <n v="13.878643248377957"/>
  </r>
  <r>
    <s v="Марафон Налибоки"/>
    <s v="Трейл 100"/>
    <x v="14"/>
    <n v="26.294052067475082"/>
    <s v="М"/>
    <n v="39"/>
    <x v="355"/>
    <n v="1986"/>
    <n v="4683"/>
    <s v="М"/>
    <d v="1899-12-30T12:36:04"/>
    <n v="0.4729476482605483"/>
    <n v="12.435710088552748"/>
  </r>
  <r>
    <s v="Марафон Налибоки"/>
    <s v="Трейл 100"/>
    <x v="14"/>
    <n v="26.294052067475082"/>
    <s v="М"/>
    <n v="39"/>
    <x v="573"/>
    <n v="1997"/>
    <n v="4922"/>
    <s v="М"/>
    <d v="1899-12-30T12:36:08"/>
    <n v="0.47282256292708907"/>
    <n v="12.432421088281894"/>
  </r>
  <r>
    <s v="Марафон Налибоки"/>
    <s v="Трейл 100"/>
    <x v="14"/>
    <n v="26.294052067475082"/>
    <s v="М"/>
    <n v="39"/>
    <x v="574"/>
    <n v="1992"/>
    <n v="284"/>
    <s v="М"/>
    <d v="1899-12-30T12:36:12"/>
    <n v="0.47269752169988227"/>
    <n v="12.429133247743136"/>
  </r>
  <r>
    <s v="Марафон Налибоки"/>
    <s v="Трейл 100"/>
    <x v="14"/>
    <n v="26.294052067475082"/>
    <s v="М"/>
    <n v="39"/>
    <x v="575"/>
    <n v="1966"/>
    <n v="2737"/>
    <s v="М"/>
    <d v="1899-12-30T12:39:34"/>
    <n v="0.46643985491551476"/>
    <n v="12.264593831494068"/>
  </r>
  <r>
    <s v="Марафон Налибоки"/>
    <s v="Трейл 100"/>
    <x v="14"/>
    <n v="26.294052067475082"/>
    <s v="М"/>
    <n v="39"/>
    <x v="576"/>
    <n v="1986"/>
    <n v="2996"/>
    <s v="М"/>
    <d v="1899-12-30T12:56:35"/>
    <n v="0.43644462302202208"/>
    <n v="11.475897642310583"/>
  </r>
  <r>
    <s v="Марафон Налибоки"/>
    <s v="Трейл 100"/>
    <x v="14"/>
    <n v="26.294052067475082"/>
    <s v="М"/>
    <n v="39"/>
    <x v="441"/>
    <n v="1980"/>
    <n v="5521"/>
    <s v="М"/>
    <d v="1899-12-30T13:04:13"/>
    <n v="0.42382360433354477"/>
    <n v="11.144039919771185"/>
  </r>
  <r>
    <s v="Марафон Налибоки"/>
    <s v="Трейл 100"/>
    <x v="14"/>
    <n v="26.294052067475082"/>
    <s v="М"/>
    <n v="39"/>
    <x v="577"/>
    <n v="1994"/>
    <n v="5859"/>
    <s v="М"/>
    <d v="1899-12-30T13:04:16"/>
    <n v="0.4237425483733952"/>
    <n v="11.141908630134632"/>
  </r>
  <r>
    <s v="Марафон Налибоки"/>
    <s v="Трейл 100"/>
    <x v="14"/>
    <n v="26.294052067475082"/>
    <s v="М"/>
    <n v="39"/>
    <x v="443"/>
    <n v="1991"/>
    <n v="2539"/>
    <s v="М"/>
    <d v="1899-12-30T13:11:50"/>
    <n v="0.41171055803493073"/>
    <n v="10.82553884969969"/>
  </r>
  <r>
    <s v="Марафон Налибоки"/>
    <s v="Трейл 100"/>
    <x v="14"/>
    <n v="26.294052067475082"/>
    <s v="М"/>
    <n v="39"/>
    <x v="26"/>
    <n v="1976"/>
    <n v="4922"/>
    <s v="М"/>
    <d v="1899-12-30T13:11:56"/>
    <n v="0.41155461363095247"/>
    <n v="10.821438439421854"/>
  </r>
  <r>
    <s v="Марафон Налибоки"/>
    <s v="Трейл 100"/>
    <x v="14"/>
    <n v="26.294052067475082"/>
    <s v="М"/>
    <n v="39"/>
    <x v="449"/>
    <n v="1983"/>
    <n v="4683"/>
    <s v="М"/>
    <d v="1899-12-30T13:26:15"/>
    <n v="0.39001756047367225"/>
    <n v="10.25514204232435"/>
  </r>
  <r>
    <s v="Марафон Налибоки"/>
    <s v="Трейл 100"/>
    <x v="14"/>
    <n v="26.294052067475082"/>
    <s v="М"/>
    <n v="39"/>
    <x v="53"/>
    <n v="1977"/>
    <n v="855"/>
    <s v="М"/>
    <d v="1899-12-30T13:26:17"/>
    <n v="0.38996919020226994"/>
    <n v="10.253870191889579"/>
  </r>
  <r>
    <s v="Марафон Налибоки"/>
    <s v="Трейл 100"/>
    <x v="14"/>
    <n v="26.294052067475082"/>
    <s v="М"/>
    <n v="39"/>
    <x v="578"/>
    <n v="1983"/>
    <n v="1563"/>
    <s v="М"/>
    <d v="1899-12-30T13:29:54"/>
    <n v="0.38476817864024321"/>
    <n v="10.117114523074109"/>
  </r>
  <r>
    <s v="Марафон Налибоки"/>
    <s v="Трейл 100"/>
    <x v="14"/>
    <n v="26.294052067475082"/>
    <s v="М"/>
    <n v="39"/>
    <x v="18"/>
    <n v="1985"/>
    <n v="2434"/>
    <s v="М"/>
    <d v="1899-12-30T13:42:27"/>
    <n v="0.36742172315248922"/>
    <n v="9.6610059192929665"/>
  </r>
  <r>
    <s v="Марафон Налибоки"/>
    <s v="Трейл 100"/>
    <x v="14"/>
    <n v="26.294052067475082"/>
    <s v="М"/>
    <n v="39"/>
    <x v="21"/>
    <n v="1981"/>
    <n v="1364"/>
    <s v="М"/>
    <d v="1899-12-30T13:42:30"/>
    <n v="0.3673547202245977"/>
    <n v="9.6592441408183127"/>
  </r>
  <r>
    <s v="Марафон Налибоки"/>
    <s v="Трейл 100"/>
    <x v="14"/>
    <n v="26.294052067475082"/>
    <s v="М"/>
    <n v="39"/>
    <x v="22"/>
    <n v="1990"/>
    <m/>
    <s v="М"/>
    <d v="1899-12-30T14:38:54"/>
    <n v="0.30107517746485363"/>
    <n v="7.9164863924851616"/>
  </r>
  <r>
    <s v="Марафон Налибоки"/>
    <s v="Трейл 100"/>
    <x v="14"/>
    <n v="26.294052067475082"/>
    <s v="М"/>
    <n v="39"/>
    <x v="579"/>
    <n v="1975"/>
    <n v="2782"/>
    <s v="М"/>
    <d v="1899-12-30T15:46:41"/>
    <n v="0.24092349269606725"/>
    <n v="6.3348548612283446"/>
  </r>
  <r>
    <s v="Марафон Налибоки"/>
    <s v="Трейл 100"/>
    <x v="14"/>
    <n v="26.294052067475082"/>
    <s v="М"/>
    <n v="39"/>
    <x v="580"/>
    <n v="1959"/>
    <n v="5933"/>
    <s v="М"/>
    <d v="1899-12-30T16:00:08"/>
    <n v="0.23093975558524552"/>
    <n v="6.0723419578084146"/>
  </r>
  <r>
    <s v="Марафон Налибоки"/>
    <s v="Трейл 100"/>
    <x v="14"/>
    <n v="26.294052067475082"/>
    <s v="М"/>
    <n v="39"/>
    <x v="36"/>
    <n v="1973"/>
    <n v="4891"/>
    <s v="М"/>
    <d v="1899-12-30T16:03:58"/>
    <n v="0.22819561501237701"/>
    <n v="6.0001873827049392"/>
  </r>
  <r>
    <s v="Марафон Налибоки"/>
    <s v="Трейл 100"/>
    <x v="14"/>
    <n v="26.294052067475082"/>
    <s v="М"/>
    <n v="39"/>
    <x v="438"/>
    <n v="1983"/>
    <n v="1998"/>
    <s v="М"/>
    <d v="1899-12-30T16:19:22"/>
    <n v="0.21759924744806808"/>
    <n v="5.7215659422428962"/>
  </r>
  <r>
    <s v="Марафон Налибоки"/>
    <s v="Трейл 100"/>
    <x v="14"/>
    <n v="26.294052067475082"/>
    <s v="М"/>
    <n v="39"/>
    <x v="581"/>
    <n v="1985"/>
    <n v="2637"/>
    <s v="М"/>
    <d v="1899-12-30T16:34:26"/>
    <n v="0.2078577989982314"/>
    <n v="5.4654237894902664"/>
  </r>
  <r>
    <s v="Марафон Налибоки"/>
    <s v="Трейл 100"/>
    <x v="14"/>
    <n v="26.294052067475082"/>
    <s v="М"/>
    <n v="39"/>
    <x v="582"/>
    <n v="1985"/>
    <n v="1031"/>
    <s v="М"/>
    <d v="1899-12-30T17:19:22"/>
    <n v="0.18204845218932622"/>
    <n v="4.7867914806693914"/>
  </r>
  <r>
    <s v="Марафон Налибоки"/>
    <s v="Трейл 100"/>
    <x v="14"/>
    <n v="26.294052067475082"/>
    <s v="М"/>
    <n v="39"/>
    <x v="25"/>
    <n v="1984"/>
    <n v="1521"/>
    <s v="М"/>
    <d v="1899-12-30T17:38:12"/>
    <n v="0.17250038664435213"/>
    <n v="4.5357341480861786"/>
  </r>
  <r>
    <s v="Марафон Налибоки"/>
    <s v="Трейл 100"/>
    <x v="14"/>
    <n v="26.294052067475082"/>
    <s v="М"/>
    <n v="39"/>
    <x v="23"/>
    <n v="1964"/>
    <n v="5908"/>
    <s v="М"/>
    <d v="1899-12-30T17:48:33"/>
    <n v="0.16753625315409418"/>
    <n v="4.4052069636234386"/>
  </r>
  <r>
    <s v="Марафон Налибоки"/>
    <s v="Трейл 100"/>
    <x v="14"/>
    <n v="26.294052067475082"/>
    <s v="М"/>
    <n v="39"/>
    <x v="583"/>
    <n v="1998"/>
    <n v="233"/>
    <s v="М"/>
    <d v="1899-12-30T18:44:36"/>
    <n v="0.1437140097999158"/>
    <n v="3.7788236565046103"/>
  </r>
  <r>
    <s v="Марафон Налибоки"/>
    <s v="Трейл 100"/>
    <x v="14"/>
    <n v="26.294052067475082"/>
    <s v="М"/>
    <n v="39"/>
    <x v="584"/>
    <n v="1962"/>
    <n v="339"/>
    <s v="М"/>
    <d v="1899-12-30T18:49:24"/>
    <n v="0.14188941372025873"/>
    <n v="3.7308476321839965"/>
  </r>
  <r>
    <s v="Марафон Налибоки"/>
    <s v="Трейл 100"/>
    <x v="14"/>
    <n v="26.294052067475082"/>
    <s v="М"/>
    <n v="39"/>
    <x v="585"/>
    <n v="1988"/>
    <n v="1031"/>
    <s v="М"/>
    <d v="1899-12-30T20:19:31"/>
    <n v="0.1127016110751502"/>
    <n v="2.9633820296983258"/>
  </r>
  <r>
    <s v="Жук-трейл # 12 Купалье"/>
    <s v="Трейл 5 Дн"/>
    <x v="15"/>
    <n v="3.7628564925678214"/>
    <s v="Ж"/>
    <n v="14"/>
    <x v="586"/>
    <n v="1994"/>
    <n v="5165"/>
    <s v="Ж"/>
    <d v="1899-12-30T00:32:47"/>
    <n v="1"/>
    <n v="3.7628564925678214"/>
  </r>
  <r>
    <s v="Жук-трейл # 12 Купалье"/>
    <s v="Трейл 5 Дн"/>
    <x v="15"/>
    <n v="3.7628564925678214"/>
    <s v="Ж"/>
    <n v="14"/>
    <x v="99"/>
    <n v="1987"/>
    <n v="2447"/>
    <s v="Ж"/>
    <d v="1899-12-30T00:34:19"/>
    <n v="0.87185455307627346"/>
    <n v="3.2806635656178718"/>
  </r>
  <r>
    <s v="Жук-трейл # 12 Купалье"/>
    <s v="Трейл 5 Дн"/>
    <x v="15"/>
    <n v="3.7628564925678214"/>
    <s v="Ж"/>
    <n v="14"/>
    <x v="60"/>
    <n v="1986"/>
    <n v="2402"/>
    <s v="Ж"/>
    <d v="1899-12-30T00:37:14"/>
    <n v="0.68259573976284993"/>
    <n v="2.5685098111657747"/>
  </r>
  <r>
    <s v="Жук-трейл # 12 Купалье"/>
    <s v="Трейл 5 Дн"/>
    <x v="15"/>
    <n v="3.7628564925678214"/>
    <s v="Ж"/>
    <n v="14"/>
    <x v="587"/>
    <n v="2006"/>
    <n v="2923"/>
    <s v="Ж"/>
    <d v="1899-12-30T00:40:22"/>
    <n v="0.5356617839484078"/>
    <n v="2.015618421550728"/>
  </r>
  <r>
    <s v="Жук-трейл # 12 Купалье"/>
    <s v="Трейл 5 Дн"/>
    <x v="15"/>
    <n v="3.7628564925678214"/>
    <s v="Ж"/>
    <n v="14"/>
    <x v="588"/>
    <n v="1984"/>
    <m/>
    <s v="Ж"/>
    <d v="1899-12-30T00:42:17"/>
    <n v="0.46607056763381743"/>
    <n v="1.7537566614156799"/>
  </r>
  <r>
    <s v="Жук-трейл # 12 Купалье"/>
    <s v="Трейл 5 Дн"/>
    <x v="15"/>
    <n v="3.7628564925678214"/>
    <s v="Ж"/>
    <n v="14"/>
    <x v="116"/>
    <n v="1993"/>
    <n v="3187"/>
    <s v="Ж"/>
    <d v="1899-12-30T00:43:21"/>
    <n v="0.43250588698415637"/>
    <n v="1.6274575849121371"/>
  </r>
  <r>
    <s v="Жук-трейл # 12 Купалье"/>
    <s v="Трейл 5 Дн"/>
    <x v="15"/>
    <n v="3.7628564925678214"/>
    <s v="Ж"/>
    <n v="14"/>
    <x v="589"/>
    <n v="1987"/>
    <n v="6085"/>
    <s v="Ж"/>
    <d v="1899-12-30T00:46:30"/>
    <n v="0.35042934745346838"/>
    <n v="1.3186153452515885"/>
  </r>
  <r>
    <s v="Жук-трейл # 12 Купалье"/>
    <s v="Трейл 5 Дн"/>
    <x v="15"/>
    <n v="3.7628564925678214"/>
    <s v="Ж"/>
    <n v="14"/>
    <x v="590"/>
    <n v="1989"/>
    <n v="6086"/>
    <s v="Ж"/>
    <d v="1899-12-30T00:46:31"/>
    <n v="0.35005281165389696"/>
    <n v="1.317198495073487"/>
  </r>
  <r>
    <s v="Жук-трейл # 12 Купалье"/>
    <s v="Трейл 5 Дн"/>
    <x v="15"/>
    <n v="3.7628564925678214"/>
    <s v="Ж"/>
    <n v="14"/>
    <x v="67"/>
    <n v="1990"/>
    <n v="2403"/>
    <s v="Ж"/>
    <d v="1899-12-30T00:48:34"/>
    <n v="0.30757032918233246"/>
    <n v="1.1573430100849618"/>
  </r>
  <r>
    <s v="Жук-трейл # 12 Купалье"/>
    <s v="Трейл 5 Дн"/>
    <x v="15"/>
    <n v="3.7628564925678214"/>
    <s v="Ж"/>
    <n v="14"/>
    <x v="591"/>
    <n v="1976"/>
    <m/>
    <s v="Ж"/>
    <d v="1899-12-30T00:49:15"/>
    <n v="0.29494471872556605"/>
    <n v="1.1098346498050862"/>
  </r>
  <r>
    <s v="Жук-трейл # 12 Купалье"/>
    <s v="Трейл 5 Дн"/>
    <x v="15"/>
    <n v="3.7628564925678214"/>
    <s v="Ж"/>
    <n v="14"/>
    <x v="592"/>
    <n v="1978"/>
    <n v="6109"/>
    <s v="Ж"/>
    <d v="1899-12-30T00:51:59"/>
    <n v="0.25082276754559119"/>
    <n v="0.94381007934275718"/>
  </r>
  <r>
    <s v="Жук-трейл # 12 Купалье"/>
    <s v="Трейл 5 Дн"/>
    <x v="15"/>
    <n v="3.7628564925678214"/>
    <s v="Ж"/>
    <n v="14"/>
    <x v="593"/>
    <n v="1979"/>
    <n v="6106"/>
    <s v="Ж"/>
    <d v="1899-12-30T01:04:07"/>
    <n v="0.133673869790357"/>
    <n v="0.50299558882731044"/>
  </r>
  <r>
    <s v="Жук-трейл # 12 Купалье"/>
    <s v="Трейл 5 Дн"/>
    <x v="15"/>
    <n v="3.7628564925678214"/>
    <s v="Ж"/>
    <n v="14"/>
    <x v="594"/>
    <n v="2011"/>
    <m/>
    <s v="Ж"/>
    <d v="1899-12-30T01:06:24"/>
    <n v="0.12035249293246333"/>
    <n v="0.4528691594276425"/>
  </r>
  <r>
    <s v="Жук-трейл # 12 Купалье"/>
    <s v="Трейл 5 Дн"/>
    <x v="15"/>
    <n v="3.7628564925678214"/>
    <s v="Ж"/>
    <n v="14"/>
    <x v="595"/>
    <n v="2008"/>
    <m/>
    <s v="Ж"/>
    <d v="1899-12-30T01:19:30"/>
    <n v="7.0122589049929018E-2"/>
    <n v="0.26386123948219065"/>
  </r>
  <r>
    <s v="Жук-трейл # 12 Купалье"/>
    <s v="Трейл 5 Дн"/>
    <x v="15"/>
    <n v="3.7628564925678214"/>
    <s v="М"/>
    <n v="12"/>
    <x v="299"/>
    <n v="1985"/>
    <n v="2548"/>
    <s v="М"/>
    <d v="1899-12-30T00:27:02"/>
    <n v="1"/>
    <n v="3.7628564925678214"/>
  </r>
  <r>
    <s v="Жук-трейл # 12 Купалье"/>
    <s v="Трейл 5 Дн"/>
    <x v="15"/>
    <n v="3.7628564925678214"/>
    <s v="М"/>
    <n v="12"/>
    <x v="307"/>
    <n v="1995"/>
    <n v="5190"/>
    <s v="М"/>
    <d v="1899-12-30T00:28:09"/>
    <n v="0.88565300580041917"/>
    <n v="3.3325851630383139"/>
  </r>
  <r>
    <s v="Жук-трейл # 12 Купалье"/>
    <s v="Трейл 5 Дн"/>
    <x v="15"/>
    <n v="3.7628564925678214"/>
    <s v="М"/>
    <n v="12"/>
    <x v="261"/>
    <n v="1987"/>
    <n v="2684"/>
    <s v="М"/>
    <d v="1899-12-30T00:29:20"/>
    <n v="0.78273462592740461"/>
    <n v="2.9453180691285796"/>
  </r>
  <r>
    <s v="Жук-трейл # 12 Купалье"/>
    <s v="Трейл 5 Дн"/>
    <x v="15"/>
    <n v="3.7628564925678214"/>
    <s v="М"/>
    <n v="12"/>
    <x v="596"/>
    <n v="1992"/>
    <m/>
    <s v="М"/>
    <d v="1899-12-30T00:29:44"/>
    <n v="0.75156751358055762"/>
    <n v="2.8280406980796555"/>
  </r>
  <r>
    <s v="Жук-трейл # 12 Купалье"/>
    <s v="Трейл 5 Дн"/>
    <x v="15"/>
    <n v="3.7628564925678214"/>
    <s v="М"/>
    <n v="12"/>
    <x v="597"/>
    <n v="1986"/>
    <n v="4371"/>
    <s v="М"/>
    <d v="1899-12-30T00:33:08"/>
    <n v="0.54312952171856566"/>
    <n v="2.0437184471039602"/>
  </r>
  <r>
    <s v="Жук-трейл # 12 Купалье"/>
    <s v="Трейл 5 Дн"/>
    <x v="15"/>
    <n v="3.7628564925678214"/>
    <s v="М"/>
    <n v="12"/>
    <x v="218"/>
    <n v="1989"/>
    <n v="4473"/>
    <s v="М"/>
    <d v="1899-12-30T00:33:36"/>
    <n v="0.52081198090227787"/>
    <n v="1.9597407437452445"/>
  </r>
  <r>
    <s v="Жук-трейл # 12 Купалье"/>
    <s v="Трейл 5 Дн"/>
    <x v="15"/>
    <n v="3.7628564925678214"/>
    <s v="М"/>
    <n v="12"/>
    <x v="598"/>
    <n v="1975"/>
    <m/>
    <s v="М"/>
    <d v="1899-12-30T00:35:35"/>
    <n v="0.43848921049286271"/>
    <n v="1.6499719726240065"/>
  </r>
  <r>
    <s v="Жук-трейл # 12 Купалье"/>
    <s v="Трейл 5 Дн"/>
    <x v="15"/>
    <n v="3.7628564925678214"/>
    <s v="М"/>
    <n v="12"/>
    <x v="599"/>
    <n v="1995"/>
    <m/>
    <s v="М"/>
    <d v="1899-12-30T00:39:34"/>
    <n v="0.31894103980335925"/>
    <n v="1.2001293623704024"/>
  </r>
  <r>
    <s v="Жук-трейл # 12 Купалье"/>
    <s v="Трейл 5 Дн"/>
    <x v="15"/>
    <n v="3.7628564925678214"/>
    <s v="М"/>
    <n v="12"/>
    <x v="600"/>
    <n v="1975"/>
    <n v="5127"/>
    <s v="М"/>
    <d v="1899-12-30T00:41:49"/>
    <n v="0.27017836281342711"/>
    <n v="1.0166424066638486"/>
  </r>
  <r>
    <s v="Жук-трейл # 12 Купалье"/>
    <s v="Трейл 5 Дн"/>
    <x v="15"/>
    <n v="3.7628564925678214"/>
    <s v="М"/>
    <n v="12"/>
    <x v="187"/>
    <n v="1985"/>
    <n v="3528"/>
    <s v="М"/>
    <d v="1899-12-30T00:51:49"/>
    <n v="0.14200066672432318"/>
    <n v="0.5343281307325789"/>
  </r>
  <r>
    <s v="Жук-трейл # 12 Купалье"/>
    <s v="Трейл 5 Дн"/>
    <x v="15"/>
    <n v="3.7628564925678214"/>
    <s v="М"/>
    <n v="12"/>
    <x v="601"/>
    <n v="2004"/>
    <n v="2924"/>
    <s v="М"/>
    <d v="1899-12-30T01:04:04"/>
    <n v="7.5128101215165555E-2"/>
    <n v="0.28269626343177812"/>
  </r>
  <r>
    <s v="Жук-трейл # 12 Купалье"/>
    <s v="Трейл 5 Дн"/>
    <x v="15"/>
    <n v="3.7628564925678214"/>
    <s v="М"/>
    <n v="12"/>
    <x v="602"/>
    <n v="2006"/>
    <m/>
    <s v="М"/>
    <d v="1899-12-30T01:18:36"/>
    <n v="4.0684703972452371E-2"/>
    <n v="0.15309070249094223"/>
  </r>
  <r>
    <s v="Жук-трейл # 12 Купалье"/>
    <s v="Трейл 10 Дн"/>
    <x v="16"/>
    <n v="6.0837499668127117"/>
    <s v="Ж"/>
    <n v="3"/>
    <x v="278"/>
    <n v="1986"/>
    <n v="3581"/>
    <s v="Ж"/>
    <d v="1899-12-30T01:11:59"/>
    <n v="1"/>
    <n v="6.0837499668127117"/>
  </r>
  <r>
    <s v="Жук-трейл # 12 Купалье"/>
    <s v="Трейл 10 Дн"/>
    <x v="16"/>
    <n v="6.0837499668127117"/>
    <s v="Ж"/>
    <n v="3"/>
    <x v="296"/>
    <n v="1991"/>
    <n v="1644"/>
    <s v="Ж"/>
    <d v="1899-12-30T01:43:24"/>
    <n v="0.33739158361577887"/>
    <n v="2.052606035625383"/>
  </r>
  <r>
    <s v="Жук-трейл # 12 Купалье"/>
    <s v="Трейл 10 Дн"/>
    <x v="16"/>
    <n v="6.0837499668127117"/>
    <s v="М"/>
    <n v="14"/>
    <x v="124"/>
    <n v="1993"/>
    <n v="2423"/>
    <s v="М"/>
    <d v="1899-12-30T00:56:05"/>
    <n v="1"/>
    <n v="6.0837499668127117"/>
  </r>
  <r>
    <s v="Жук-трейл # 12 Купалье"/>
    <s v="Трейл 10 Дн"/>
    <x v="16"/>
    <n v="6.0837499668127117"/>
    <s v="М"/>
    <n v="14"/>
    <x v="603"/>
    <n v="1990"/>
    <m/>
    <s v="М"/>
    <d v="1899-12-30T00:58:23"/>
    <n v="0.88641029970265606"/>
    <n v="5.3926986313984795"/>
  </r>
  <r>
    <s v="Жук-трейл # 12 Купалье"/>
    <s v="Трейл 10 Дн"/>
    <x v="16"/>
    <n v="6.0837499668127117"/>
    <s v="М"/>
    <n v="14"/>
    <x v="207"/>
    <n v="1987"/>
    <n v="3023"/>
    <s v="М"/>
    <d v="1899-12-30T01:02:24"/>
    <n v="0.72601849697422816"/>
    <n v="4.416915006872375"/>
  </r>
  <r>
    <s v="Жук-трейл # 12 Купалье"/>
    <s v="Трейл 10 Дн"/>
    <x v="16"/>
    <n v="6.0837499668127117"/>
    <s v="М"/>
    <n v="14"/>
    <x v="386"/>
    <n v="1990"/>
    <n v="4193"/>
    <s v="М"/>
    <d v="1899-12-30T01:08:03"/>
    <n v="0.55977959800093324"/>
    <n v="3.4055591107606107"/>
  </r>
  <r>
    <s v="Жук-трейл # 12 Купалье"/>
    <s v="Трейл 10 Дн"/>
    <x v="16"/>
    <n v="6.0837499668127117"/>
    <s v="М"/>
    <n v="14"/>
    <x v="506"/>
    <n v="1982"/>
    <n v="4570"/>
    <s v="М"/>
    <d v="1899-12-30T01:10:08"/>
    <n v="0.51136148234690071"/>
    <n v="3.1109954012572563"/>
  </r>
  <r>
    <s v="Жук-трейл # 12 Купалье"/>
    <s v="Трейл 10 Дн"/>
    <x v="16"/>
    <n v="6.0837499668127117"/>
    <s v="М"/>
    <n v="14"/>
    <x v="604"/>
    <n v="1985"/>
    <n v="2534"/>
    <s v="М"/>
    <d v="1899-12-30T01:12:00"/>
    <n v="0.47261115195626069"/>
    <n v="2.8752480800292184"/>
  </r>
  <r>
    <s v="Жук-трейл # 12 Купалье"/>
    <s v="Трейл 10 Дн"/>
    <x v="16"/>
    <n v="6.0837499668127117"/>
    <s v="М"/>
    <n v="14"/>
    <x v="160"/>
    <n v="1978"/>
    <n v="4758"/>
    <s v="М"/>
    <d v="1899-12-30T01:13:12"/>
    <n v="0.44974693398369153"/>
    <n v="2.7361478946974023"/>
  </r>
  <r>
    <s v="Жук-трейл # 12 Купалье"/>
    <s v="Трейл 10 Дн"/>
    <x v="16"/>
    <n v="6.0837499668127117"/>
    <s v="М"/>
    <n v="14"/>
    <x v="28"/>
    <n v="1982"/>
    <n v="2946"/>
    <s v="М"/>
    <d v="1899-12-30T01:13:23"/>
    <n v="0.44638454450869314"/>
    <n v="2.7156919578404692"/>
  </r>
  <r>
    <s v="Жук-трейл # 12 Купалье"/>
    <s v="Трейл 10 Дн"/>
    <x v="16"/>
    <n v="6.0837499668127117"/>
    <s v="М"/>
    <n v="14"/>
    <x v="605"/>
    <n v="1981"/>
    <n v="5117"/>
    <s v="М"/>
    <d v="1899-12-30T01:18:26"/>
    <n v="0.36559431780731966"/>
    <n v="2.2241844188271971"/>
  </r>
  <r>
    <s v="Жук-трейл # 12 Купалье"/>
    <s v="Трейл 10 Дн"/>
    <x v="16"/>
    <n v="6.0837499668127117"/>
    <s v="М"/>
    <n v="14"/>
    <x v="606"/>
    <n v="1986"/>
    <n v="2911"/>
    <s v="М"/>
    <d v="1899-12-30T01:20:14"/>
    <n v="0.34153636184324426"/>
    <n v="2.0778218300291718"/>
  </r>
  <r>
    <s v="Жук-трейл # 12 Купалье"/>
    <s v="Трейл 10 Дн"/>
    <x v="16"/>
    <n v="6.0837499668127117"/>
    <s v="М"/>
    <n v="14"/>
    <x v="372"/>
    <n v="1972"/>
    <n v="4331"/>
    <s v="М"/>
    <d v="1899-12-30T01:20:42"/>
    <n v="0.33564551653131486"/>
    <n v="2.0419834000582222"/>
  </r>
  <r>
    <s v="Жук-трейл # 12 Купалье"/>
    <s v="Трейл 10 Дн"/>
    <x v="16"/>
    <n v="6.0837499668127117"/>
    <s v="М"/>
    <n v="14"/>
    <x v="607"/>
    <n v="1985"/>
    <n v="3154"/>
    <s v="М"/>
    <d v="1899-12-30T01:31:54"/>
    <n v="0.22727670285510609"/>
    <n v="1.3826946334520542"/>
  </r>
  <r>
    <s v="Жук-трейл # 12 Купалье"/>
    <s v="Трейл 10 Дн"/>
    <x v="16"/>
    <n v="6.0837499668127117"/>
    <s v="М"/>
    <n v="14"/>
    <x v="455"/>
    <n v="1986"/>
    <n v="4232"/>
    <s v="М"/>
    <d v="1899-12-30T01:43:25"/>
    <n v="0.15948867431949978"/>
    <n v="0.97028921709826021"/>
  </r>
  <r>
    <s v="Жук-трейл # 12 Купалье"/>
    <s v="Трейл 5 Н"/>
    <x v="17"/>
    <n v="3.8024361272656297"/>
    <s v="Ж"/>
    <n v="42"/>
    <x v="608"/>
    <n v="1992"/>
    <s v=""/>
    <s v="Ж"/>
    <d v="1899-12-30T00:34:53"/>
    <n v="1"/>
    <n v="3.8024361272656297"/>
  </r>
  <r>
    <s v="Жук-трейл # 12 Купалье"/>
    <s v="Трейл 5 Н"/>
    <x v="17"/>
    <n v="3.8024361272656297"/>
    <s v="Ж"/>
    <n v="42"/>
    <x v="62"/>
    <n v="1985"/>
    <n v="5076"/>
    <s v="Ж"/>
    <d v="1899-12-30T00:38:10"/>
    <n v="0.76348628156791531"/>
    <n v="2.9031078197055402"/>
  </r>
  <r>
    <s v="Жук-трейл # 12 Купалье"/>
    <s v="Трейл 5 Н"/>
    <x v="17"/>
    <n v="3.8024361272656297"/>
    <s v="Ж"/>
    <n v="42"/>
    <x v="60"/>
    <n v="1986"/>
    <n v="2402"/>
    <s v="Ж"/>
    <d v="1899-12-30T00:39:33"/>
    <n v="0.68614273665847014"/>
    <n v="2.609013930331074"/>
  </r>
  <r>
    <s v="Жук-трейл # 12 Купалье"/>
    <s v="Трейл 5 Н"/>
    <x v="17"/>
    <n v="3.8024361272656297"/>
    <s v="Ж"/>
    <n v="42"/>
    <x v="609"/>
    <n v="2004"/>
    <s v=""/>
    <s v="Ж"/>
    <d v="1899-12-30T00:40:29"/>
    <n v="0.63977186976291134"/>
    <n v="2.4326916707947754"/>
  </r>
  <r>
    <s v="Жук-трейл # 12 Купалье"/>
    <s v="Трейл 5 Н"/>
    <x v="17"/>
    <n v="3.8024361272656297"/>
    <s v="Ж"/>
    <n v="42"/>
    <x v="253"/>
    <n v="1990"/>
    <n v="4858"/>
    <s v="Ж"/>
    <d v="1899-12-30T00:43:00"/>
    <n v="0.53388604247052074"/>
    <n v="2.0300675757327804"/>
  </r>
  <r>
    <s v="Жук-трейл # 12 Купалье"/>
    <s v="Трейл 5 Н"/>
    <x v="17"/>
    <n v="3.8024361272656297"/>
    <s v="Ж"/>
    <n v="42"/>
    <x v="104"/>
    <n v="1992"/>
    <n v="1664"/>
    <s v="Ж"/>
    <d v="1899-12-30T00:44:15"/>
    <n v="0.48990752327937082"/>
    <n v="1.8628420655367071"/>
  </r>
  <r>
    <s v="Жук-трейл # 12 Купалье"/>
    <s v="Трейл 5 Н"/>
    <x v="17"/>
    <n v="3.8024361272656297"/>
    <s v="Ж"/>
    <n v="42"/>
    <x v="256"/>
    <n v="1983"/>
    <n v="4479"/>
    <s v="Ж"/>
    <d v="1899-12-30T00:44:33"/>
    <n v="0.48007689927992969"/>
    <n v="1.8254617456876676"/>
  </r>
  <r>
    <s v="Жук-трейл # 12 Купалье"/>
    <s v="Трейл 5 Н"/>
    <x v="17"/>
    <n v="3.8024361272656297"/>
    <s v="Ж"/>
    <n v="42"/>
    <x v="610"/>
    <n v="1992"/>
    <n v="6094"/>
    <s v="Ж"/>
    <d v="1899-12-30T00:46:14"/>
    <n v="0.42952486974560766"/>
    <n v="1.6332408822797624"/>
  </r>
  <r>
    <s v="Жук-трейл # 12 Купалье"/>
    <s v="Трейл 5 Н"/>
    <x v="17"/>
    <n v="3.8024361272656297"/>
    <s v="Ж"/>
    <n v="42"/>
    <x v="611"/>
    <n v="1990"/>
    <n v="4194"/>
    <s v="Ж"/>
    <d v="1899-12-30T00:46:14"/>
    <n v="0.42952486974560766"/>
    <n v="1.6332408822797624"/>
  </r>
  <r>
    <s v="Жук-трейл # 12 Купалье"/>
    <s v="Трейл 5 Н"/>
    <x v="17"/>
    <n v="3.8024361272656297"/>
    <s v="Ж"/>
    <n v="42"/>
    <x v="612"/>
    <n v="1995"/>
    <n v="1138"/>
    <s v="Ж"/>
    <d v="1899-12-30T00:47:34"/>
    <n v="0.39440805746973362"/>
    <n v="1.4997114466075738"/>
  </r>
  <r>
    <s v="Жук-трейл # 12 Купалье"/>
    <s v="Трейл 5 Н"/>
    <x v="17"/>
    <n v="3.8024361272656297"/>
    <s v="Ж"/>
    <n v="42"/>
    <x v="613"/>
    <n v="1991"/>
    <n v="5392"/>
    <s v="Ж"/>
    <d v="1899-12-30T00:49:17"/>
    <n v="0.35461223147222254"/>
    <n v="1.3483903601202609"/>
  </r>
  <r>
    <s v="Жук-трейл # 12 Купалье"/>
    <s v="Трейл 5 Н"/>
    <x v="17"/>
    <n v="3.8024361272656297"/>
    <s v="Ж"/>
    <n v="42"/>
    <x v="614"/>
    <n v="1987"/>
    <n v="5025"/>
    <s v="Ж"/>
    <d v="1899-12-30T00:49:21"/>
    <n v="0.35317704037473174"/>
    <n v="1.342933137641632"/>
  </r>
  <r>
    <s v="Жук-трейл # 12 Купалье"/>
    <s v="Трейл 5 Н"/>
    <x v="17"/>
    <n v="3.8024361272656297"/>
    <s v="Ж"/>
    <n v="42"/>
    <x v="615"/>
    <n v="1991"/>
    <n v="3282"/>
    <s v="Ж"/>
    <d v="1899-12-30T00:49:42"/>
    <n v="0.34576797594104941"/>
    <n v="1.3147606433697594"/>
  </r>
  <r>
    <s v="Жук-трейл # 12 Купалье"/>
    <s v="Трейл 5 Н"/>
    <x v="17"/>
    <n v="3.8024361272656297"/>
    <s v="Ж"/>
    <n v="42"/>
    <x v="64"/>
    <n v="1995"/>
    <n v="4735"/>
    <s v="Ж"/>
    <d v="1899-12-30T00:51:33"/>
    <n v="0.30986171839436955"/>
    <n v="1.1782293924793596"/>
  </r>
  <r>
    <s v="Жук-трейл # 12 Купалье"/>
    <s v="Трейл 5 Н"/>
    <x v="17"/>
    <n v="3.8024361272656297"/>
    <s v="Ж"/>
    <n v="42"/>
    <x v="591"/>
    <n v="1976"/>
    <m/>
    <s v="Ж"/>
    <d v="1899-12-30T00:52:29"/>
    <n v="0.29362275085226752"/>
    <n v="1.1164817556277771"/>
  </r>
  <r>
    <s v="Жук-трейл # 12 Купалье"/>
    <s v="Трейл 5 Н"/>
    <x v="17"/>
    <n v="3.8024361272656297"/>
    <s v="Ж"/>
    <n v="42"/>
    <x v="68"/>
    <n v="1989"/>
    <n v="4939"/>
    <s v="Ж"/>
    <d v="1899-12-30T00:53:08"/>
    <n v="0.28297804824330397"/>
    <n v="1.0760059538634552"/>
  </r>
  <r>
    <s v="Жук-трейл # 12 Купалье"/>
    <s v="Трейл 5 Н"/>
    <x v="17"/>
    <n v="3.8024361272656297"/>
    <s v="Ж"/>
    <n v="42"/>
    <x v="296"/>
    <n v="1991"/>
    <n v="1644"/>
    <s v="Ж"/>
    <d v="1899-12-30T00:53:20"/>
    <n v="0.27980646841430651"/>
    <n v="1.0639462241411684"/>
  </r>
  <r>
    <s v="Жук-трейл # 12 Купалье"/>
    <s v="Трейл 5 Н"/>
    <x v="17"/>
    <n v="3.8024361272656297"/>
    <s v="Ж"/>
    <n v="42"/>
    <x v="616"/>
    <n v="1988"/>
    <n v="6098"/>
    <s v="Ж"/>
    <d v="1899-12-30T00:53:25"/>
    <n v="0.27849896367237159"/>
    <n v="1.0589745208738639"/>
  </r>
  <r>
    <s v="Жук-трейл # 12 Купалье"/>
    <s v="Трейл 5 Н"/>
    <x v="17"/>
    <n v="3.8024361272656297"/>
    <s v="Ж"/>
    <n v="42"/>
    <x v="617"/>
    <n v="1989"/>
    <n v="1336"/>
    <s v="Ж"/>
    <d v="1899-12-30T00:54:43"/>
    <n v="0.25911648090281247"/>
    <n v="0.98527386815478879"/>
  </r>
  <r>
    <s v="Жук-трейл # 12 Купалье"/>
    <s v="Трейл 5 Н"/>
    <x v="17"/>
    <n v="3.8024361272656297"/>
    <s v="Ж"/>
    <n v="42"/>
    <x v="618"/>
    <n v="1992"/>
    <n v="4340"/>
    <s v="Ж"/>
    <d v="1899-12-30T00:54:46"/>
    <n v="0.2584074365024262"/>
    <n v="0.98257777211092456"/>
  </r>
  <r>
    <s v="Жук-трейл # 12 Купалье"/>
    <s v="Трейл 5 Н"/>
    <x v="17"/>
    <n v="3.8024361272656297"/>
    <s v="Ж"/>
    <n v="42"/>
    <x v="619"/>
    <n v="1995"/>
    <n v="6095"/>
    <s v="Ж"/>
    <d v="1899-12-30T00:55:02"/>
    <n v="0.25466923177940842"/>
    <n v="0.96836348742100675"/>
  </r>
  <r>
    <s v="Жук-трейл # 12 Купалье"/>
    <s v="Трейл 5 Н"/>
    <x v="17"/>
    <n v="3.8024361272656297"/>
    <s v="Ж"/>
    <n v="42"/>
    <x v="620"/>
    <n v="1993"/>
    <n v="6082"/>
    <s v="Ж"/>
    <d v="1899-12-30T00:55:11"/>
    <n v="0.25259813676915466"/>
    <n v="0.96048828093101835"/>
  </r>
  <r>
    <s v="Жук-трейл # 12 Купалье"/>
    <s v="Трейл 5 Н"/>
    <x v="17"/>
    <n v="3.8024361272656297"/>
    <s v="Ж"/>
    <n v="42"/>
    <x v="621"/>
    <n v="1993"/>
    <n v="5441"/>
    <s v="Ж"/>
    <d v="1899-12-30T00:55:26"/>
    <n v="0.24919593312612173"/>
    <n v="0.94755161888643513"/>
  </r>
  <r>
    <s v="Жук-трейл # 12 Купалье"/>
    <s v="Трейл 5 Н"/>
    <x v="17"/>
    <n v="3.8024361272656297"/>
    <s v="Ж"/>
    <n v="42"/>
    <x v="622"/>
    <n v="1962"/>
    <n v="0"/>
    <s v="Ж"/>
    <d v="1899-12-30T00:56:29"/>
    <n v="0.23555535325326285"/>
    <n v="0.89568418518102411"/>
  </r>
  <r>
    <s v="Жук-трейл # 12 Купалье"/>
    <s v="Трейл 5 Н"/>
    <x v="17"/>
    <n v="3.8024361272656297"/>
    <s v="Ж"/>
    <n v="42"/>
    <x v="623"/>
    <n v="1980"/>
    <s v=""/>
    <s v="Ж"/>
    <d v="1899-12-30T00:57:50"/>
    <n v="0.2194417513286786"/>
    <n v="0.834413243082608"/>
  </r>
  <r>
    <s v="Жук-трейл # 12 Купалье"/>
    <s v="Трейл 5 Н"/>
    <x v="17"/>
    <n v="3.8024361272656297"/>
    <s v="Ж"/>
    <n v="42"/>
    <x v="624"/>
    <n v="1988"/>
    <n v="6119"/>
    <s v="Ж"/>
    <d v="1899-12-30T00:57:54"/>
    <n v="0.21868462117057291"/>
    <n v="0.83153430401638462"/>
  </r>
  <r>
    <s v="Жук-трейл # 12 Купалье"/>
    <s v="Трейл 5 Н"/>
    <x v="17"/>
    <n v="3.8024361272656297"/>
    <s v="Ж"/>
    <n v="42"/>
    <x v="625"/>
    <n v="0"/>
    <n v="6078"/>
    <s v="Ж"/>
    <d v="1899-12-30T00:58:36"/>
    <n v="0.21094104142526154"/>
    <n v="0.80208983663845024"/>
  </r>
  <r>
    <s v="Жук-трейл # 12 Купалье"/>
    <s v="Трейл 5 Н"/>
    <x v="17"/>
    <n v="3.8024361272656297"/>
    <s v="Ж"/>
    <n v="42"/>
    <x v="626"/>
    <n v="1979"/>
    <s v=""/>
    <s v="Ж"/>
    <d v="1899-12-30T00:58:38"/>
    <n v="0.21058148290937331"/>
    <n v="0.80072263834777091"/>
  </r>
  <r>
    <s v="Жук-трейл # 12 Купалье"/>
    <s v="Трейл 5 Н"/>
    <x v="17"/>
    <n v="3.8024361272656297"/>
    <s v="Ж"/>
    <n v="42"/>
    <x v="627"/>
    <n v="1999"/>
    <n v="2981"/>
    <s v="Ж"/>
    <d v="1899-12-30T00:58:42"/>
    <n v="0.2098648137025701"/>
    <n v="0.7979975494645235"/>
  </r>
  <r>
    <s v="Жук-трейл # 12 Купалье"/>
    <s v="Трейл 5 Н"/>
    <x v="17"/>
    <n v="3.8024361272656297"/>
    <s v="Ж"/>
    <n v="42"/>
    <x v="628"/>
    <n v="1992"/>
    <n v="6121"/>
    <s v="Ж"/>
    <d v="1899-12-30T00:59:13"/>
    <n v="0.20441937802368521"/>
    <n v="0.7772916281104304"/>
  </r>
  <r>
    <s v="Жук-трейл # 12 Купалье"/>
    <s v="Трейл 5 Н"/>
    <x v="17"/>
    <n v="3.8024361272656297"/>
    <s v="Ж"/>
    <n v="42"/>
    <x v="629"/>
    <n v="1965"/>
    <n v="4235"/>
    <s v="Ж"/>
    <d v="1899-12-30T00:59:32"/>
    <n v="0.2011746870320486"/>
    <n v="0.76495389786201795"/>
  </r>
  <r>
    <s v="Жук-трейл # 12 Купалье"/>
    <s v="Трейл 5 Н"/>
    <x v="17"/>
    <n v="3.8024361272656297"/>
    <s v="Ж"/>
    <n v="42"/>
    <x v="630"/>
    <n v="2007"/>
    <n v="1233"/>
    <s v="Ж"/>
    <d v="1899-12-30T01:09:05"/>
    <n v="0.12874609945785392"/>
    <n v="0.48954881982307769"/>
  </r>
  <r>
    <s v="Жук-трейл # 12 Купалье"/>
    <s v="Трейл 5 Н"/>
    <x v="17"/>
    <n v="3.8024361272656297"/>
    <s v="Ж"/>
    <n v="42"/>
    <x v="631"/>
    <n v="2006"/>
    <n v="1232"/>
    <s v="Ж"/>
    <d v="1899-12-30T01:09:56"/>
    <n v="0.12410841991974532"/>
    <n v="0.47191433960069296"/>
  </r>
  <r>
    <s v="Жук-трейл # 12 Купалье"/>
    <s v="Трейл 5 Н"/>
    <x v="17"/>
    <n v="3.8024361272656297"/>
    <s v="Ж"/>
    <n v="42"/>
    <x v="632"/>
    <n v="1977"/>
    <n v="78"/>
    <s v="Ж"/>
    <d v="1899-12-30T01:09:59"/>
    <n v="0.12384259997702547"/>
    <n v="0.47090357624714729"/>
  </r>
  <r>
    <s v="Жук-трейл # 12 Купалье"/>
    <s v="Трейл 5 Н"/>
    <x v="17"/>
    <n v="3.8024361272656297"/>
    <s v="Ж"/>
    <n v="42"/>
    <x v="287"/>
    <n v="1992"/>
    <n v="4795"/>
    <s v="Ж"/>
    <d v="1899-12-30T01:19:32"/>
    <n v="8.4373561205388137E-2"/>
    <n v="0.32082507731342563"/>
  </r>
  <r>
    <s v="Жук-трейл # 12 Купалье"/>
    <s v="Трейл 5 Н"/>
    <x v="17"/>
    <n v="3.8024361272656297"/>
    <s v="Ж"/>
    <n v="42"/>
    <x v="633"/>
    <n v="1986"/>
    <n v="6129"/>
    <s v="Ж"/>
    <d v="1899-12-30T01:19:33"/>
    <n v="8.4320540535884628E-2"/>
    <n v="0.32062346960421367"/>
  </r>
  <r>
    <s v="Жук-трейл # 12 Купалье"/>
    <s v="Трейл 5 Н"/>
    <x v="17"/>
    <n v="3.8024361272656297"/>
    <s v="Ж"/>
    <n v="42"/>
    <x v="111"/>
    <n v="1984"/>
    <n v="4730"/>
    <s v="Ж"/>
    <d v="1899-12-30T01:19:34"/>
    <n v="8.426756428160008E-2"/>
    <n v="0.32042203078103493"/>
  </r>
  <r>
    <s v="Жук-трейл # 12 Купалье"/>
    <s v="Трейл 5 Н"/>
    <x v="17"/>
    <n v="3.8024361272656297"/>
    <s v="Ж"/>
    <n v="42"/>
    <x v="634"/>
    <n v="1979"/>
    <n v="2972"/>
    <s v="Ж"/>
    <d v="1899-12-30T01:27:21"/>
    <n v="6.3689113793594362E-2"/>
    <n v="0.24217378720229496"/>
  </r>
  <r>
    <s v="Жук-трейл # 12 Купалье"/>
    <s v="Трейл 5 Н"/>
    <x v="17"/>
    <n v="3.8024361272656297"/>
    <s v="Ж"/>
    <n v="42"/>
    <x v="635"/>
    <n v="1986"/>
    <n v="6128"/>
    <s v="Ж"/>
    <d v="1899-12-30T01:27:44"/>
    <n v="6.2857925398725423E-2"/>
    <n v="0.23901324642108135"/>
  </r>
  <r>
    <s v="Жук-трейл # 12 Купалье"/>
    <s v="Трейл 5 Н"/>
    <x v="17"/>
    <n v="3.8024361272656297"/>
    <s v="М"/>
    <n v="27"/>
    <x v="73"/>
    <n v="1990"/>
    <n v="1583"/>
    <s v="М"/>
    <d v="1899-12-30T00:28:48"/>
    <n v="1"/>
    <n v="3.8024361272656297"/>
  </r>
  <r>
    <s v="Жук-трейл # 12 Купалье"/>
    <s v="Трейл 5 Н"/>
    <x v="17"/>
    <n v="3.8024361272656297"/>
    <s v="М"/>
    <n v="27"/>
    <x v="12"/>
    <n v="1985"/>
    <n v="2791"/>
    <s v="М"/>
    <d v="1899-12-30T00:30:33"/>
    <n v="0.83780668151690585"/>
    <n v="3.1857063934644123"/>
  </r>
  <r>
    <s v="Жук-трейл # 12 Купалье"/>
    <s v="Трейл 5 Н"/>
    <x v="17"/>
    <n v="3.8024361272656297"/>
    <s v="М"/>
    <n v="27"/>
    <x v="261"/>
    <n v="1987"/>
    <n v="2684"/>
    <s v="М"/>
    <d v="1899-12-30T00:30:42"/>
    <n v="0.82558603253568785"/>
    <n v="3.139238156279597"/>
  </r>
  <r>
    <s v="Жук-трейл # 12 Купалье"/>
    <s v="Трейл 5 Н"/>
    <x v="17"/>
    <n v="3.8024361272656297"/>
    <s v="М"/>
    <n v="27"/>
    <x v="636"/>
    <n v="1985"/>
    <n v="1955"/>
    <s v="М"/>
    <d v="1899-12-30T00:34:23"/>
    <n v="0.5876700129269572"/>
    <n v="2.2345776880641215"/>
  </r>
  <r>
    <s v="Жук-трейл # 12 Купалье"/>
    <s v="Трейл 5 Н"/>
    <x v="17"/>
    <n v="3.8024361272656297"/>
    <s v="М"/>
    <n v="27"/>
    <x v="637"/>
    <n v="2003"/>
    <s v=""/>
    <s v="М"/>
    <d v="1899-12-30T00:35:00"/>
    <n v="0.55715153352769675"/>
    <n v="2.1185331194471617"/>
  </r>
  <r>
    <s v="Жук-трейл # 12 Купалье"/>
    <s v="Трейл 5 Н"/>
    <x v="17"/>
    <n v="3.8024361272656297"/>
    <s v="М"/>
    <n v="27"/>
    <x v="75"/>
    <n v="1993"/>
    <n v="4736"/>
    <s v="М"/>
    <d v="1899-12-30T00:37:01"/>
    <n v="0.47096164396921381"/>
    <n v="1.7908015695849517"/>
  </r>
  <r>
    <s v="Жук-трейл # 12 Купалье"/>
    <s v="Трейл 5 Н"/>
    <x v="17"/>
    <n v="3.8024361272656297"/>
    <s v="М"/>
    <n v="27"/>
    <x v="598"/>
    <n v="1975"/>
    <m/>
    <s v="М"/>
    <d v="1899-12-30T00:37:09"/>
    <n v="0.46590890254594841"/>
    <n v="1.7715888430553959"/>
  </r>
  <r>
    <s v="Жук-трейл # 12 Купалье"/>
    <s v="Трейл 5 Н"/>
    <x v="17"/>
    <n v="3.8024361272656297"/>
    <s v="М"/>
    <n v="27"/>
    <x v="79"/>
    <n v="1984"/>
    <n v="5077"/>
    <s v="М"/>
    <d v="1899-12-30T00:38:11"/>
    <n v="0.42909746304651025"/>
    <n v="1.6316156956060792"/>
  </r>
  <r>
    <s v="Жук-трейл # 12 Купалье"/>
    <s v="Трейл 5 Н"/>
    <x v="17"/>
    <n v="3.8024361272656297"/>
    <s v="М"/>
    <n v="27"/>
    <x v="638"/>
    <n v="1987"/>
    <n v="5362"/>
    <s v="М"/>
    <d v="1899-12-30T00:39:14"/>
    <n v="0.39555951789638749"/>
    <n v="1.5040898013329993"/>
  </r>
  <r>
    <s v="Жук-трейл # 12 Купалье"/>
    <s v="Трейл 5 Н"/>
    <x v="17"/>
    <n v="3.8024361272656297"/>
    <s v="М"/>
    <n v="27"/>
    <x v="639"/>
    <n v="1987"/>
    <n v="5635"/>
    <s v="М"/>
    <d v="1899-12-30T00:39:24"/>
    <n v="0.39056093142872178"/>
    <n v="1.485082995563086"/>
  </r>
  <r>
    <s v="Жук-трейл # 12 Купалье"/>
    <s v="Трейл 5 Н"/>
    <x v="17"/>
    <n v="3.8024361272656297"/>
    <s v="М"/>
    <n v="27"/>
    <x v="599"/>
    <n v="1995"/>
    <m/>
    <s v="М"/>
    <d v="1899-12-30T00:39:27"/>
    <n v="0.38907779023845646"/>
    <n v="1.4794434459193855"/>
  </r>
  <r>
    <s v="Жук-трейл # 12 Купалье"/>
    <s v="Трейл 5 Н"/>
    <x v="17"/>
    <n v="3.8024361272656297"/>
    <s v="М"/>
    <n v="27"/>
    <x v="640"/>
    <n v="1982"/>
    <s v=""/>
    <s v="М"/>
    <d v="1899-12-30T00:40:44"/>
    <n v="0.35344969376494473"/>
    <n v="1.3439698847427992"/>
  </r>
  <r>
    <s v="Жук-трейл # 12 Купалье"/>
    <s v="Трейл 5 Н"/>
    <x v="17"/>
    <n v="3.8024361272656297"/>
    <s v="М"/>
    <n v="27"/>
    <x v="641"/>
    <n v="1983"/>
    <n v="6079"/>
    <s v="М"/>
    <d v="1899-12-30T00:42:51"/>
    <n v="0.30361623081546069"/>
    <n v="1.1544813248769279"/>
  </r>
  <r>
    <s v="Жук-трейл # 12 Купалье"/>
    <s v="Трейл 5 Н"/>
    <x v="17"/>
    <n v="3.8024361272656297"/>
    <s v="М"/>
    <n v="27"/>
    <x v="642"/>
    <n v="1972"/>
    <n v="5294"/>
    <s v="М"/>
    <d v="1899-12-30T00:45:13"/>
    <n v="0.25839364787968799"/>
    <n v="0.98252534175367956"/>
  </r>
  <r>
    <s v="Жук-трейл # 12 Купалье"/>
    <s v="Трейл 5 Н"/>
    <x v="17"/>
    <n v="3.8024361272656297"/>
    <s v="М"/>
    <n v="27"/>
    <x v="643"/>
    <n v="1986"/>
    <s v=""/>
    <s v="М"/>
    <d v="1899-12-30T00:46:01"/>
    <n v="0.2451500547141606"/>
    <n v="0.93216742464627012"/>
  </r>
  <r>
    <s v="Жук-трейл # 12 Купалье"/>
    <s v="Трейл 5 Н"/>
    <x v="17"/>
    <n v="3.8024361272656297"/>
    <s v="М"/>
    <n v="27"/>
    <x v="644"/>
    <n v="1990"/>
    <n v="6105"/>
    <s v="М"/>
    <d v="1899-12-30T00:46:15"/>
    <n v="0.2414583630584565"/>
    <n v="0.91813000292389568"/>
  </r>
  <r>
    <s v="Жук-трейл # 12 Купалье"/>
    <s v="Трейл 5 Н"/>
    <x v="17"/>
    <n v="3.8024361272656297"/>
    <s v="М"/>
    <n v="27"/>
    <x v="338"/>
    <n v="1982"/>
    <n v="3030"/>
    <s v="М"/>
    <d v="1899-12-30T00:48:18"/>
    <n v="0.21200010255719662"/>
    <n v="0.80611684894750302"/>
  </r>
  <r>
    <s v="Жук-трейл # 12 Купалье"/>
    <s v="Трейл 5 Н"/>
    <x v="17"/>
    <n v="3.8024361272656297"/>
    <s v="М"/>
    <n v="27"/>
    <x v="645"/>
    <n v="1987"/>
    <n v="6122"/>
    <s v="М"/>
    <d v="1899-12-30T00:48:18"/>
    <n v="0.21200010255719662"/>
    <n v="0.80611684894750302"/>
  </r>
  <r>
    <s v="Жук-трейл # 12 Купалье"/>
    <s v="Трейл 5 Н"/>
    <x v="17"/>
    <n v="3.8024361272656297"/>
    <s v="М"/>
    <n v="27"/>
    <x v="646"/>
    <n v="1993"/>
    <s v=""/>
    <s v="М"/>
    <d v="1899-12-30T00:49:41"/>
    <n v="0.19478041478579025"/>
    <n v="0.74064008606527332"/>
  </r>
  <r>
    <s v="Жук-трейл # 12 Купалье"/>
    <s v="Трейл 5 Н"/>
    <x v="17"/>
    <n v="3.8024361272656297"/>
    <s v="М"/>
    <n v="27"/>
    <x v="647"/>
    <n v="1995"/>
    <n v="6138"/>
    <s v="М"/>
    <d v="1899-12-30T00:49:57"/>
    <n v="0.19167743345975632"/>
    <n v="0.7288411977689313"/>
  </r>
  <r>
    <s v="Жук-трейл # 12 Купалье"/>
    <s v="Трейл 5 Н"/>
    <x v="17"/>
    <n v="3.8024361272656297"/>
    <s v="М"/>
    <n v="27"/>
    <x v="648"/>
    <n v="1984"/>
    <s v=""/>
    <s v="М"/>
    <d v="1899-12-30T00:51:48"/>
    <n v="0.17186529349436888"/>
    <n v="0.65350680100609881"/>
  </r>
  <r>
    <s v="Жук-трейл # 12 Купалье"/>
    <s v="Трейл 5 Н"/>
    <x v="17"/>
    <n v="3.8024361272656297"/>
    <s v="М"/>
    <n v="27"/>
    <x v="185"/>
    <n v="1976"/>
    <s v=""/>
    <s v="М"/>
    <d v="1899-12-30T00:52:12"/>
    <n v="0.16794456517282391"/>
    <n v="0.63859848199106273"/>
  </r>
  <r>
    <s v="Жук-трейл # 12 Купалье"/>
    <s v="Трейл 5 Н"/>
    <x v="17"/>
    <n v="3.8024361272656297"/>
    <s v="М"/>
    <n v="27"/>
    <x v="649"/>
    <n v="1986"/>
    <n v="2944"/>
    <s v="М"/>
    <d v="1899-12-30T00:52:17"/>
    <n v="0.16714279425797915"/>
    <n v="0.63554979929866617"/>
  </r>
  <r>
    <s v="Жук-трейл # 12 Купалье"/>
    <s v="Трейл 5 Н"/>
    <x v="17"/>
    <n v="3.8024361272656297"/>
    <s v="М"/>
    <n v="27"/>
    <x v="650"/>
    <n v="1971"/>
    <s v=""/>
    <s v="М"/>
    <d v="1899-12-30T00:55:51"/>
    <n v="0.13712225002228698"/>
    <n v="0.52139859733669436"/>
  </r>
  <r>
    <s v="Жук-трейл # 12 Купалье"/>
    <s v="Трейл 5 Н"/>
    <x v="17"/>
    <n v="3.8024361272656297"/>
    <s v="М"/>
    <n v="27"/>
    <x v="651"/>
    <n v="1988"/>
    <n v="6077"/>
    <s v="М"/>
    <d v="1899-12-30T01:12:53"/>
    <n v="6.17010823462062E-2"/>
    <n v="0.23461442460460602"/>
  </r>
  <r>
    <s v="Жук-трейл # 12 Купалье"/>
    <s v="Трейл 5 Н"/>
    <x v="17"/>
    <n v="3.8024361272656297"/>
    <s v="М"/>
    <n v="27"/>
    <x v="652"/>
    <n v="1958"/>
    <n v="6127"/>
    <s v="М"/>
    <d v="1899-12-30T01:27:24"/>
    <n v="3.5780233083944429E-2"/>
    <n v="0.13605205092037523"/>
  </r>
  <r>
    <s v="Жук-трейл # 12 Купалье"/>
    <s v="Трейл 10 Н"/>
    <x v="18"/>
    <n v="6.1770757127260634"/>
    <s v="Ж"/>
    <n v="30"/>
    <x v="436"/>
    <n v="1986"/>
    <n v="3250"/>
    <s v="Ж"/>
    <d v="1899-12-30T01:07:22"/>
    <n v="1"/>
    <n v="6.1770757127260634"/>
  </r>
  <r>
    <s v="Жук-трейл # 12 Купалье"/>
    <s v="Трейл 10 Н"/>
    <x v="18"/>
    <n v="6.1770757127260634"/>
    <s v="Ж"/>
    <n v="30"/>
    <x v="653"/>
    <n v="1994"/>
    <s v=""/>
    <s v="Ж"/>
    <d v="1899-12-30T01:10:15"/>
    <n v="0.88185298775571497"/>
    <n v="5.4472726728607412"/>
  </r>
  <r>
    <s v="Жук-трейл # 12 Купалье"/>
    <s v="Трейл 10 Н"/>
    <x v="18"/>
    <n v="6.1770757127260634"/>
    <s v="Ж"/>
    <n v="30"/>
    <x v="339"/>
    <n v="1993"/>
    <n v="4491"/>
    <s v="Ж"/>
    <d v="1899-12-30T01:11:06"/>
    <n v="0.85060195039351472"/>
    <n v="5.2542326489731996"/>
  </r>
  <r>
    <s v="Жук-трейл # 12 Купалье"/>
    <s v="Трейл 10 Н"/>
    <x v="18"/>
    <n v="6.1770757127260634"/>
    <s v="Ж"/>
    <n v="30"/>
    <x v="99"/>
    <n v="1987"/>
    <n v="2447"/>
    <s v="Ж"/>
    <d v="1899-12-30T01:15:19"/>
    <n v="0.71558611248873027"/>
    <n v="4.4202295958181965"/>
  </r>
  <r>
    <s v="Жук-трейл # 12 Купалье"/>
    <s v="Трейл 10 Н"/>
    <x v="18"/>
    <n v="6.1770757127260634"/>
    <s v="Ж"/>
    <n v="30"/>
    <x v="654"/>
    <n v="1990"/>
    <n v="4367"/>
    <s v="Ж"/>
    <d v="1899-12-30T01:22:11"/>
    <n v="0.55078730274450705"/>
    <n v="3.4022548706609919"/>
  </r>
  <r>
    <s v="Жук-трейл # 12 Купалье"/>
    <s v="Трейл 10 Н"/>
    <x v="18"/>
    <n v="6.1770757127260634"/>
    <s v="Ж"/>
    <n v="30"/>
    <x v="462"/>
    <n v="1981"/>
    <n v="4050"/>
    <s v="Ж"/>
    <d v="1899-12-30T01:25:40"/>
    <n v="0.48629473831861547"/>
    <n v="3.0038794172943963"/>
  </r>
  <r>
    <s v="Жук-трейл # 12 Купалье"/>
    <s v="Трейл 10 Н"/>
    <x v="18"/>
    <n v="6.1770757127260634"/>
    <s v="Ж"/>
    <n v="30"/>
    <x v="655"/>
    <n v="1997"/>
    <n v="6132"/>
    <s v="Ж"/>
    <d v="1899-12-30T01:27:19"/>
    <n v="0.45924425507237165"/>
    <n v="2.8367865342165204"/>
  </r>
  <r>
    <s v="Жук-трейл # 12 Купалье"/>
    <s v="Трейл 10 Н"/>
    <x v="18"/>
    <n v="6.1770757127260634"/>
    <s v="Ж"/>
    <n v="30"/>
    <x v="656"/>
    <n v="1985"/>
    <n v="4611"/>
    <s v="Ж"/>
    <d v="1899-12-30T01:28:43"/>
    <n v="0.43784412732648897"/>
    <n v="2.7045963248681932"/>
  </r>
  <r>
    <s v="Жук-трейл # 12 Купалье"/>
    <s v="Трейл 10 Н"/>
    <x v="18"/>
    <n v="6.1770757127260634"/>
    <s v="Ж"/>
    <n v="30"/>
    <x v="282"/>
    <n v="1977"/>
    <n v="4524"/>
    <s v="Ж"/>
    <d v="1899-12-30T01:29:48"/>
    <n v="0.42218827350206045"/>
    <n v="2.6078889304473263"/>
  </r>
  <r>
    <s v="Жук-трейл # 12 Купалье"/>
    <s v="Трейл 10 Н"/>
    <x v="18"/>
    <n v="6.1770757127260634"/>
    <s v="Ж"/>
    <n v="30"/>
    <x v="657"/>
    <n v="1980"/>
    <n v="3963"/>
    <s v="Ж"/>
    <d v="1899-12-30T01:30:28"/>
    <n v="0.4129233200599266"/>
    <n v="2.5506586115603835"/>
  </r>
  <r>
    <s v="Жук-трейл # 12 Купалье"/>
    <s v="Трейл 10 Н"/>
    <x v="18"/>
    <n v="6.1770757127260634"/>
    <s v="Ж"/>
    <n v="30"/>
    <x v="658"/>
    <n v="1976"/>
    <n v="337"/>
    <s v="Ж"/>
    <d v="1899-12-30T01:30:57"/>
    <n v="0.40637507830443503"/>
    <n v="2.5102096264514779"/>
  </r>
  <r>
    <s v="Жук-трейл # 12 Купалье"/>
    <s v="Трейл 10 Н"/>
    <x v="18"/>
    <n v="6.1770757127260634"/>
    <s v="Ж"/>
    <n v="30"/>
    <x v="659"/>
    <n v="1984"/>
    <n v="6088"/>
    <s v="Ж"/>
    <d v="1899-12-30T01:33:18"/>
    <n v="0.37643521572496708"/>
    <n v="2.3252688284694902"/>
  </r>
  <r>
    <s v="Жук-трейл # 12 Купалье"/>
    <s v="Трейл 10 Н"/>
    <x v="18"/>
    <n v="6.1770757127260634"/>
    <s v="Ж"/>
    <n v="30"/>
    <x v="660"/>
    <n v="1987"/>
    <n v="6124"/>
    <s v="Ж"/>
    <d v="1899-12-30T01:33:42"/>
    <n v="0.37163482483764987"/>
    <n v="2.2956164505078518"/>
  </r>
  <r>
    <s v="Жук-трейл # 12 Купалье"/>
    <s v="Трейл 10 Н"/>
    <x v="18"/>
    <n v="6.1770757127260634"/>
    <s v="Ж"/>
    <n v="30"/>
    <x v="661"/>
    <n v="1991"/>
    <n v="6101"/>
    <s v="Ж"/>
    <d v="1899-12-30T01:35:13"/>
    <n v="0.35415734674081212"/>
    <n v="2.1876567450361737"/>
  </r>
  <r>
    <s v="Жук-трейл # 12 Купалье"/>
    <s v="Трейл 10 Н"/>
    <x v="18"/>
    <n v="6.1770757127260634"/>
    <s v="Ж"/>
    <n v="30"/>
    <x v="292"/>
    <n v="1989"/>
    <n v="2655"/>
    <s v="Ж"/>
    <d v="1899-12-30T01:36:58"/>
    <n v="0.3353264234305659"/>
    <n v="2.0713367060082444"/>
  </r>
  <r>
    <s v="Жук-трейл # 12 Купалье"/>
    <s v="Трейл 10 Н"/>
    <x v="18"/>
    <n v="6.1770757127260634"/>
    <s v="Ж"/>
    <n v="30"/>
    <x v="109"/>
    <n v="1992"/>
    <n v="4046"/>
    <s v="Ж"/>
    <d v="1899-12-30T01:38:00"/>
    <n v="0.3248306112138965"/>
    <n v="2.0065032792793227"/>
  </r>
  <r>
    <s v="Жук-трейл # 12 Купалье"/>
    <s v="Трейл 10 Н"/>
    <x v="18"/>
    <n v="6.1770757127260634"/>
    <s v="Ж"/>
    <n v="30"/>
    <x v="662"/>
    <n v="1987"/>
    <n v="3979"/>
    <s v="Ж"/>
    <d v="1899-12-30T01:38:12"/>
    <n v="0.32284994222690078"/>
    <n v="1.9942685369848014"/>
  </r>
  <r>
    <s v="Жук-трейл # 12 Купалье"/>
    <s v="Трейл 10 Н"/>
    <x v="18"/>
    <n v="6.1770757127260634"/>
    <s v="Ж"/>
    <n v="30"/>
    <x v="663"/>
    <n v="1992"/>
    <n v="4368"/>
    <s v="Ж"/>
    <d v="1899-12-30T01:38:14"/>
    <n v="0.3225213975347892"/>
    <n v="1.9922390915466139"/>
  </r>
  <r>
    <s v="Жук-трейл # 12 Купалье"/>
    <s v="Трейл 10 Н"/>
    <x v="18"/>
    <n v="6.1770757127260634"/>
    <s v="Ж"/>
    <n v="30"/>
    <x v="664"/>
    <n v="1994"/>
    <n v="4343"/>
    <s v="Ж"/>
    <d v="1899-12-30T01:38:14"/>
    <n v="0.3225213975347892"/>
    <n v="1.9922390915466139"/>
  </r>
  <r>
    <s v="Жук-трейл # 12 Купалье"/>
    <s v="Трейл 10 Н"/>
    <x v="18"/>
    <n v="6.1770757127260634"/>
    <s v="Ж"/>
    <n v="30"/>
    <x v="665"/>
    <n v="1980"/>
    <n v="6089"/>
    <s v="Ж"/>
    <d v="1899-12-30T01:39:32"/>
    <n v="0.31004842560101131"/>
    <n v="1.9151925995489607"/>
  </r>
  <r>
    <s v="Жук-трейл # 12 Купалье"/>
    <s v="Трейл 10 Н"/>
    <x v="18"/>
    <n v="6.1770757127260634"/>
    <s v="Ж"/>
    <n v="30"/>
    <x v="117"/>
    <n v="1979"/>
    <n v="3547"/>
    <s v="Ж"/>
    <d v="1899-12-30T01:39:45"/>
    <n v="0.3080324451730877"/>
    <n v="1.9027397358103026"/>
  </r>
  <r>
    <s v="Жук-трейл # 12 Купалье"/>
    <s v="Трейл 10 Н"/>
    <x v="18"/>
    <n v="6.1770757127260634"/>
    <s v="Ж"/>
    <n v="30"/>
    <x v="666"/>
    <n v="1982"/>
    <s v=""/>
    <s v="Ж"/>
    <d v="1899-12-30T01:43:13"/>
    <n v="0.27802617670264085"/>
    <n v="1.7173887436119677"/>
  </r>
  <r>
    <s v="Жук-трейл # 12 Купалье"/>
    <s v="Трейл 10 Н"/>
    <x v="18"/>
    <n v="6.1770757127260634"/>
    <s v="Ж"/>
    <n v="30"/>
    <x v="667"/>
    <n v="1996"/>
    <s v=""/>
    <s v="Ж"/>
    <d v="1899-12-30T01:48:29"/>
    <n v="0.23946724230590336"/>
    <n v="1.4792072864412829"/>
  </r>
  <r>
    <s v="Жук-трейл # 12 Купалье"/>
    <s v="Трейл 10 Н"/>
    <x v="18"/>
    <n v="6.1770757127260634"/>
    <s v="Ж"/>
    <n v="30"/>
    <x v="668"/>
    <n v="1994"/>
    <n v="4708"/>
    <s v="Ж"/>
    <d v="1899-12-30T01:50:02"/>
    <n v="0.22948926105874276"/>
    <n v="1.4175725408174111"/>
  </r>
  <r>
    <s v="Жук-трейл # 12 Купалье"/>
    <s v="Трейл 10 Н"/>
    <x v="18"/>
    <n v="6.1770757127260634"/>
    <s v="Ж"/>
    <n v="30"/>
    <x v="669"/>
    <n v="0"/>
    <n v="6146"/>
    <s v="Ж"/>
    <d v="1899-12-30T01:50:02"/>
    <n v="0.22948926105874276"/>
    <n v="1.4175725408174111"/>
  </r>
  <r>
    <s v="Жук-трейл # 12 Купалье"/>
    <s v="Трейл 10 Н"/>
    <x v="18"/>
    <n v="6.1770757127260634"/>
    <s v="Ж"/>
    <n v="30"/>
    <x v="293"/>
    <n v="1993"/>
    <n v="3159"/>
    <s v="Ж"/>
    <d v="1899-12-30T01:50:05"/>
    <n v="0.22917670006214283"/>
    <n v="1.4156418278765681"/>
  </r>
  <r>
    <s v="Жук-трейл # 12 Купалье"/>
    <s v="Трейл 10 Н"/>
    <x v="18"/>
    <n v="6.1770757127260634"/>
    <s v="Ж"/>
    <n v="30"/>
    <x v="670"/>
    <n v="2019"/>
    <n v="4296"/>
    <s v="Ж"/>
    <d v="1899-12-30T01:50:05"/>
    <n v="0.22917670006214283"/>
    <n v="1.4156418278765681"/>
  </r>
  <r>
    <s v="Жук-трейл # 12 Купалье"/>
    <s v="Трейл 10 Н"/>
    <x v="18"/>
    <n v="6.1770757127260634"/>
    <s v="Ж"/>
    <n v="30"/>
    <x v="297"/>
    <n v="1974"/>
    <n v="2759"/>
    <s v="Ж"/>
    <d v="1899-12-30T01:50:51"/>
    <n v="0.22445437968881155"/>
    <n v="1.386471697390752"/>
  </r>
  <r>
    <s v="Жук-трейл # 12 Купалье"/>
    <s v="Трейл 10 Н"/>
    <x v="18"/>
    <n v="6.1770757127260634"/>
    <s v="Ж"/>
    <n v="30"/>
    <x v="671"/>
    <n v="1978"/>
    <n v="6107"/>
    <s v="Ж"/>
    <d v="1899-12-30T01:54:10"/>
    <n v="0.20545523570820506"/>
    <n v="1.2691125465455622"/>
  </r>
  <r>
    <s v="Жук-трейл # 12 Купалье"/>
    <s v="Трейл 10 Н"/>
    <x v="18"/>
    <n v="6.1770757127260634"/>
    <s v="Ж"/>
    <n v="30"/>
    <x v="672"/>
    <n v="1990"/>
    <n v="6115"/>
    <s v="Ж"/>
    <d v="1899-12-30T02:26:41"/>
    <n v="9.6870795142554075E-2"/>
    <n v="0.5983782359475327"/>
  </r>
  <r>
    <s v="Жук-трейл # 12 Купалье"/>
    <s v="Трейл 10 Н"/>
    <x v="18"/>
    <n v="6.1770757127260634"/>
    <s v="М"/>
    <n v="62"/>
    <x v="299"/>
    <n v="1985"/>
    <n v="2548"/>
    <s v="М"/>
    <d v="1899-12-30T00:55:26"/>
    <n v="1"/>
    <n v="6.1770757127260634"/>
  </r>
  <r>
    <s v="Жук-трейл # 12 Купалье"/>
    <s v="Трейл 10 Н"/>
    <x v="18"/>
    <n v="6.1770757127260634"/>
    <s v="М"/>
    <n v="62"/>
    <x v="124"/>
    <n v="1993"/>
    <n v="2423"/>
    <s v="М"/>
    <d v="1899-12-30T00:57:43"/>
    <n v="0.88595009694899229"/>
    <n v="5.4725808265509217"/>
  </r>
  <r>
    <s v="Жук-трейл # 12 Купалье"/>
    <s v="Трейл 10 Н"/>
    <x v="18"/>
    <n v="6.1770757127260634"/>
    <s v="М"/>
    <n v="62"/>
    <x v="673"/>
    <n v="1989"/>
    <s v=""/>
    <s v="М"/>
    <d v="1899-12-30T01:00:59"/>
    <n v="0.75106842779289895"/>
    <n v="4.6394065439148653"/>
  </r>
  <r>
    <s v="Жук-трейл # 12 Купалье"/>
    <s v="Трейл 10 Н"/>
    <x v="18"/>
    <n v="6.1770757127260634"/>
    <s v="М"/>
    <n v="62"/>
    <x v="674"/>
    <n v="1986"/>
    <n v="4944"/>
    <s v="М"/>
    <d v="1899-12-30T01:03:37"/>
    <n v="0.6616072487248682"/>
    <n v="4.0867980674618956"/>
  </r>
  <r>
    <s v="Жук-трейл # 12 Купалье"/>
    <s v="Трейл 10 Н"/>
    <x v="18"/>
    <n v="6.1770757127260634"/>
    <s v="М"/>
    <n v="62"/>
    <x v="675"/>
    <n v="1984"/>
    <s v=""/>
    <s v="М"/>
    <d v="1899-12-30T01:03:43"/>
    <n v="0.65849706044160883"/>
    <n v="4.0675861989553681"/>
  </r>
  <r>
    <s v="Жук-трейл # 12 Купалье"/>
    <s v="Трейл 10 Н"/>
    <x v="18"/>
    <n v="6.1770757127260634"/>
    <s v="М"/>
    <n v="62"/>
    <x v="126"/>
    <n v="1982"/>
    <n v="2483"/>
    <s v="М"/>
    <d v="1899-12-30T01:07:17"/>
    <n v="0.55923003250953351"/>
    <n v="3.4544062516416463"/>
  </r>
  <r>
    <s v="Жук-трейл # 12 Купалье"/>
    <s v="Трейл 10 Н"/>
    <x v="18"/>
    <n v="6.1770757127260634"/>
    <s v="М"/>
    <n v="62"/>
    <x v="552"/>
    <n v="1992"/>
    <n v="3727"/>
    <s v="М"/>
    <d v="1899-12-30T01:08:00"/>
    <n v="0.54173418959808073"/>
    <n v="3.346333105319641"/>
  </r>
  <r>
    <s v="Жук-трейл # 12 Купалье"/>
    <s v="Трейл 10 Н"/>
    <x v="18"/>
    <n v="6.1770757127260634"/>
    <s v="М"/>
    <n v="62"/>
    <x v="386"/>
    <n v="1990"/>
    <n v="4193"/>
    <s v="М"/>
    <d v="1899-12-30T01:08:23"/>
    <n v="0.5326748395704417"/>
    <n v="3.2903728142908277"/>
  </r>
  <r>
    <s v="Жук-трейл # 12 Купалье"/>
    <s v="Трейл 10 Н"/>
    <x v="18"/>
    <n v="6.1770757127260634"/>
    <s v="М"/>
    <n v="62"/>
    <x v="676"/>
    <n v="1981"/>
    <s v=""/>
    <s v="М"/>
    <d v="1899-12-30T01:08:47"/>
    <n v="0.52343568604594082"/>
    <n v="3.233301863448486"/>
  </r>
  <r>
    <s v="Жук-трейл # 12 Купалье"/>
    <s v="Трейл 10 Н"/>
    <x v="18"/>
    <n v="6.1770757127260634"/>
    <s v="М"/>
    <n v="62"/>
    <x v="677"/>
    <n v="1988"/>
    <n v="1510"/>
    <s v="М"/>
    <d v="1899-12-30T01:09:39"/>
    <n v="0.50413821717302665"/>
    <n v="3.1140999371565203"/>
  </r>
  <r>
    <s v="Жук-трейл # 12 Купалье"/>
    <s v="Трейл 10 Н"/>
    <x v="18"/>
    <n v="6.1770757127260634"/>
    <s v="М"/>
    <n v="62"/>
    <x v="311"/>
    <n v="1985"/>
    <n v="2816"/>
    <s v="М"/>
    <d v="1899-12-30T01:09:51"/>
    <n v="0.49982014037891792"/>
    <n v="3.0874268498659454"/>
  </r>
  <r>
    <s v="Жук-трейл # 12 Купалье"/>
    <s v="Трейл 10 Н"/>
    <x v="18"/>
    <n v="6.1770757127260634"/>
    <s v="М"/>
    <n v="62"/>
    <x v="678"/>
    <n v="1979"/>
    <n v="4557"/>
    <s v="М"/>
    <d v="1899-12-30T01:10:05"/>
    <n v="0.49484448476760345"/>
    <n v="3.0566918484344057"/>
  </r>
  <r>
    <s v="Жук-трейл # 12 Купалье"/>
    <s v="Трейл 10 Н"/>
    <x v="18"/>
    <n v="6.1770757127260634"/>
    <s v="М"/>
    <n v="62"/>
    <x v="37"/>
    <n v="1977"/>
    <n v="1933"/>
    <s v="М"/>
    <d v="1899-12-30T01:10:33"/>
    <n v="0.48508956145245913"/>
    <n v="2.9964349485449224"/>
  </r>
  <r>
    <s v="Жук-трейл # 12 Купалье"/>
    <s v="Трейл 10 Н"/>
    <x v="18"/>
    <n v="6.1770757127260634"/>
    <s v="М"/>
    <n v="62"/>
    <x v="136"/>
    <n v="1980"/>
    <n v="5074"/>
    <s v="М"/>
    <d v="1899-12-30T01:11:44"/>
    <n v="0.46147687886293742"/>
    <n v="2.8505776204088784"/>
  </r>
  <r>
    <s v="Жук-трейл # 12 Купалье"/>
    <s v="Трейл 10 Н"/>
    <x v="18"/>
    <n v="6.1770757127260634"/>
    <s v="М"/>
    <n v="62"/>
    <x v="137"/>
    <n v="1984"/>
    <n v="4791"/>
    <s v="М"/>
    <d v="1899-12-30T01:12:29"/>
    <n v="0.44729960190721985"/>
    <n v="2.7630035072531243"/>
  </r>
  <r>
    <s v="Жук-трейл # 12 Купалье"/>
    <s v="Трейл 10 Н"/>
    <x v="18"/>
    <n v="6.1770757127260634"/>
    <s v="М"/>
    <n v="62"/>
    <x v="313"/>
    <n v="1989"/>
    <n v="721"/>
    <s v="М"/>
    <d v="1899-12-30T01:12:34"/>
    <n v="0.44576037544857755"/>
    <n v="2.7534955888790598"/>
  </r>
  <r>
    <s v="Жук-трейл # 12 Купалье"/>
    <s v="Трейл 10 Н"/>
    <x v="18"/>
    <n v="6.1770757127260634"/>
    <s v="М"/>
    <n v="62"/>
    <x v="679"/>
    <n v="1992"/>
    <n v="2629"/>
    <s v="М"/>
    <d v="1899-12-30T01:12:43"/>
    <n v="0.44300751725316184"/>
    <n v="2.7364909753795783"/>
  </r>
  <r>
    <s v="Жук-трейл # 12 Купалье"/>
    <s v="Трейл 10 Н"/>
    <x v="18"/>
    <n v="6.1770757127260634"/>
    <s v="М"/>
    <n v="62"/>
    <x v="680"/>
    <n v="1975"/>
    <n v="5528"/>
    <s v="М"/>
    <d v="1899-12-30T01:13:04"/>
    <n v="0.43667175160542271"/>
    <n v="2.6973544712754052"/>
  </r>
  <r>
    <s v="Жук-трейл # 12 Купалье"/>
    <s v="Трейл 10 Н"/>
    <x v="18"/>
    <n v="6.1770757127260634"/>
    <s v="М"/>
    <n v="62"/>
    <x v="585"/>
    <n v="1988"/>
    <n v="1031"/>
    <s v="М"/>
    <d v="1899-12-30T01:13:19"/>
    <n v="0.4322199897649075"/>
    <n v="2.669855601331518"/>
  </r>
  <r>
    <s v="Жук-трейл # 12 Купалье"/>
    <s v="Трейл 10 Н"/>
    <x v="18"/>
    <n v="6.1770757127260634"/>
    <s v="М"/>
    <n v="62"/>
    <x v="681"/>
    <n v="1990"/>
    <n v="3449"/>
    <s v="М"/>
    <d v="1899-12-30T01:14:42"/>
    <n v="0.40864969400135986"/>
    <n v="2.5242600998287377"/>
  </r>
  <r>
    <s v="Жук-трейл # 12 Купалье"/>
    <s v="Трейл 10 Н"/>
    <x v="18"/>
    <n v="6.1770757127260634"/>
    <s v="М"/>
    <n v="62"/>
    <x v="501"/>
    <n v="2019"/>
    <n v="2634"/>
    <s v="М"/>
    <d v="1899-12-30T01:14:59"/>
    <n v="0.40403478337475407"/>
    <n v="2.4957534474807295"/>
  </r>
  <r>
    <s v="Жук-трейл # 12 Купалье"/>
    <s v="Трейл 10 Н"/>
    <x v="18"/>
    <n v="6.1770757127260634"/>
    <s v="М"/>
    <n v="62"/>
    <x v="140"/>
    <n v="1982"/>
    <m/>
    <s v="М"/>
    <d v="1899-12-30T01:14:59"/>
    <n v="0.40403478337475407"/>
    <n v="2.4957534474807295"/>
  </r>
  <r>
    <s v="Жук-трейл # 12 Купалье"/>
    <s v="Трейл 10 Н"/>
    <x v="18"/>
    <n v="6.1770757127260634"/>
    <s v="М"/>
    <n v="62"/>
    <x v="145"/>
    <n v="1988"/>
    <n v="3083"/>
    <s v="М"/>
    <d v="1899-12-30T01:15:00"/>
    <n v="0.40376548670507534"/>
    <n v="2.4940899815629392"/>
  </r>
  <r>
    <s v="Жук-трейл # 12 Купалье"/>
    <s v="Трейл 10 Н"/>
    <x v="18"/>
    <n v="6.1770757127260634"/>
    <s v="М"/>
    <n v="62"/>
    <x v="326"/>
    <n v="1983"/>
    <n v="5180"/>
    <s v="М"/>
    <d v="1899-12-30T01:15:19"/>
    <n v="0.3986940098245369"/>
    <n v="2.4627630848965132"/>
  </r>
  <r>
    <s v="Жук-трейл # 12 Купалье"/>
    <s v="Трейл 10 Н"/>
    <x v="18"/>
    <n v="6.1770757127260634"/>
    <s v="М"/>
    <n v="62"/>
    <x v="170"/>
    <n v="1990"/>
    <n v="5087"/>
    <s v="М"/>
    <d v="1899-12-30T01:15:19"/>
    <n v="0.3986940098245369"/>
    <n v="2.4627630848965132"/>
  </r>
  <r>
    <s v="Жук-трейл # 12 Купалье"/>
    <s v="Трейл 10 Н"/>
    <x v="18"/>
    <n v="6.1770757127260634"/>
    <s v="М"/>
    <n v="62"/>
    <x v="682"/>
    <n v="1983"/>
    <s v=""/>
    <s v="М"/>
    <d v="1899-12-30T01:15:20"/>
    <n v="0.39842944844642414"/>
    <n v="2.4611288692332476"/>
  </r>
  <r>
    <s v="Жук-трейл # 12 Купалье"/>
    <s v="Трейл 10 Н"/>
    <x v="18"/>
    <n v="6.1770757127260634"/>
    <s v="М"/>
    <n v="62"/>
    <x v="683"/>
    <n v="1988"/>
    <n v="6148"/>
    <s v="М"/>
    <d v="1899-12-30T01:15:42"/>
    <n v="0.39266785044097374"/>
    <n v="2.4255390421272893"/>
  </r>
  <r>
    <s v="Жук-трейл # 12 Купалье"/>
    <s v="Трейл 10 Н"/>
    <x v="18"/>
    <n v="6.1770757127260634"/>
    <s v="М"/>
    <n v="62"/>
    <x v="161"/>
    <n v="1978"/>
    <n v="5014"/>
    <s v="М"/>
    <d v="1899-12-30T01:17:39"/>
    <n v="0.36382170375714878"/>
    <n v="2.2473542100409003"/>
  </r>
  <r>
    <s v="Жук-трейл # 12 Купалье"/>
    <s v="Трейл 10 Н"/>
    <x v="18"/>
    <n v="6.1770757127260634"/>
    <s v="М"/>
    <n v="62"/>
    <x v="684"/>
    <n v="1975"/>
    <s v=""/>
    <s v="М"/>
    <d v="1899-12-30T01:17:40"/>
    <n v="0.3635875340343922"/>
    <n v="2.2459077259338049"/>
  </r>
  <r>
    <s v="Жук-трейл # 12 Купалье"/>
    <s v="Трейл 10 Н"/>
    <x v="18"/>
    <n v="6.1770757127260634"/>
    <s v="М"/>
    <n v="62"/>
    <x v="166"/>
    <n v="1980"/>
    <n v="4514"/>
    <s v="М"/>
    <d v="1899-12-30T01:17:41"/>
    <n v="0.36335356522945145"/>
    <n v="2.24446248291127"/>
  </r>
  <r>
    <s v="Жук-трейл # 12 Купалье"/>
    <s v="Трейл 10 Н"/>
    <x v="18"/>
    <n v="6.1770757127260634"/>
    <s v="М"/>
    <n v="62"/>
    <x v="685"/>
    <n v="1976"/>
    <n v="6116"/>
    <s v="М"/>
    <d v="1899-12-30T01:18:05"/>
    <n v="0.35779803323196369"/>
    <n v="2.2101455411383157"/>
  </r>
  <r>
    <s v="Жук-трейл # 12 Купалье"/>
    <s v="Трейл 10 Н"/>
    <x v="18"/>
    <n v="6.1770757127260634"/>
    <s v="М"/>
    <n v="62"/>
    <x v="686"/>
    <n v="1987"/>
    <n v="4928"/>
    <s v="М"/>
    <d v="1899-12-30T01:18:05"/>
    <n v="0.35779803323196369"/>
    <n v="2.2101455411383157"/>
  </r>
  <r>
    <s v="Жук-трейл # 12 Купалье"/>
    <s v="Трейл 10 Н"/>
    <x v="18"/>
    <n v="6.1770757127260634"/>
    <s v="М"/>
    <n v="62"/>
    <x v="687"/>
    <n v="1986"/>
    <n v="4229"/>
    <s v="М"/>
    <d v="1899-12-30T01:19:35"/>
    <n v="0.33794545255846448"/>
    <n v="2.0875146472251092"/>
  </r>
  <r>
    <s v="Жук-трейл # 12 Купалье"/>
    <s v="Трейл 10 Н"/>
    <x v="18"/>
    <n v="6.1770757127260634"/>
    <s v="М"/>
    <n v="62"/>
    <x v="518"/>
    <n v="1983"/>
    <n v="5850"/>
    <s v="М"/>
    <d v="1899-12-30T01:20:09"/>
    <n v="0.33082810968646365"/>
    <n v="2.0435502814313287"/>
  </r>
  <r>
    <s v="Жук-трейл # 12 Купалье"/>
    <s v="Трейл 10 Н"/>
    <x v="18"/>
    <n v="6.1770757127260634"/>
    <s v="М"/>
    <n v="62"/>
    <x v="173"/>
    <n v="1984"/>
    <n v="4467"/>
    <s v="М"/>
    <d v="1899-12-30T01:20:58"/>
    <n v="0.32091809331370258"/>
    <n v="1.9823353599824287"/>
  </r>
  <r>
    <s v="Жук-трейл # 12 Купалье"/>
    <s v="Трейл 10 Н"/>
    <x v="18"/>
    <n v="6.1770757127260634"/>
    <s v="М"/>
    <n v="62"/>
    <x v="688"/>
    <n v="1999"/>
    <n v="3368"/>
    <s v="М"/>
    <d v="1899-12-30T01:21:45"/>
    <n v="0.31178103865247442"/>
    <n v="1.9258950815487057"/>
  </r>
  <r>
    <s v="Жук-трейл # 12 Купалье"/>
    <s v="Трейл 10 Н"/>
    <x v="18"/>
    <n v="6.1770757127260634"/>
    <s v="М"/>
    <n v="62"/>
    <x v="689"/>
    <n v="1988"/>
    <s v=""/>
    <s v="М"/>
    <d v="1899-12-30T01:21:59"/>
    <n v="0.30912652152106129"/>
    <n v="1.9094979282472384"/>
  </r>
  <r>
    <s v="Жук-трейл # 12 Купалье"/>
    <s v="Трейл 10 Н"/>
    <x v="18"/>
    <n v="6.1770757127260634"/>
    <s v="М"/>
    <n v="62"/>
    <x v="515"/>
    <n v="1983"/>
    <n v="314"/>
    <s v="М"/>
    <d v="1899-12-30T01:22:11"/>
    <n v="0.30687515375042596"/>
    <n v="1.8955910590708327"/>
  </r>
  <r>
    <s v="Жук-трейл # 12 Купалье"/>
    <s v="Трейл 10 Н"/>
    <x v="18"/>
    <n v="6.1770757127260634"/>
    <s v="М"/>
    <n v="62"/>
    <x v="372"/>
    <n v="1972"/>
    <n v="4331"/>
    <s v="М"/>
    <d v="1899-12-30T01:25:02"/>
    <n v="0.27704184565807499"/>
    <n v="1.7113084562232976"/>
  </r>
  <r>
    <s v="Жук-трейл # 12 Купалье"/>
    <s v="Трейл 10 Н"/>
    <x v="18"/>
    <n v="6.1770757127260634"/>
    <s v="М"/>
    <n v="62"/>
    <x v="502"/>
    <n v="1986"/>
    <n v="3973"/>
    <s v="М"/>
    <d v="1899-12-30T01:25:40"/>
    <n v="0.27094265217434066"/>
    <n v="1.6736332762877053"/>
  </r>
  <r>
    <s v="Жук-трейл # 12 Купалье"/>
    <s v="Трейл 10 Н"/>
    <x v="18"/>
    <n v="6.1770757127260634"/>
    <s v="М"/>
    <n v="62"/>
    <x v="690"/>
    <n v="1989"/>
    <n v="4266"/>
    <s v="М"/>
    <d v="1899-12-30T01:27:03"/>
    <n v="0.25822997734495678"/>
    <n v="1.5951061213553341"/>
  </r>
  <r>
    <s v="Жук-трейл # 12 Купалье"/>
    <s v="Трейл 10 Н"/>
    <x v="18"/>
    <n v="6.1770757127260634"/>
    <s v="М"/>
    <n v="62"/>
    <x v="691"/>
    <n v="1978"/>
    <n v="6133"/>
    <s v="М"/>
    <d v="1899-12-30T01:27:18"/>
    <n v="0.25601785369344288"/>
    <n v="1.5814416660740207"/>
  </r>
  <r>
    <s v="Жук-трейл # 12 Купалье"/>
    <s v="Трейл 10 Н"/>
    <x v="18"/>
    <n v="6.1770757127260634"/>
    <s v="М"/>
    <n v="62"/>
    <x v="692"/>
    <n v="1992"/>
    <s v=""/>
    <s v="М"/>
    <d v="1899-12-30T01:27:54"/>
    <n v="0.25081087210021169"/>
    <n v="1.5492777465378607"/>
  </r>
  <r>
    <s v="Жук-трейл # 12 Купалье"/>
    <s v="Трейл 10 Н"/>
    <x v="18"/>
    <n v="6.1770757127260634"/>
    <s v="М"/>
    <n v="62"/>
    <x v="600"/>
    <n v="0"/>
    <n v="5127"/>
    <s v="М"/>
    <d v="1899-12-30T01:29:37"/>
    <n v="0.23667186071551985"/>
    <n v="1.4619400027115235"/>
  </r>
  <r>
    <s v="Жук-трейл # 12 Купалье"/>
    <s v="Трейл 10 Н"/>
    <x v="18"/>
    <n v="6.1770757127260634"/>
    <s v="М"/>
    <n v="62"/>
    <x v="177"/>
    <n v="1989"/>
    <n v="4212"/>
    <s v="М"/>
    <d v="1899-12-30T01:30:10"/>
    <n v="0.23236726126931295"/>
    <n v="1.4353501660193446"/>
  </r>
  <r>
    <s v="Жук-трейл # 12 Купалье"/>
    <s v="Трейл 10 Н"/>
    <x v="18"/>
    <n v="6.1770757127260634"/>
    <s v="М"/>
    <n v="62"/>
    <x v="693"/>
    <n v="1977"/>
    <n v="6100"/>
    <s v="М"/>
    <d v="1899-12-30T01:31:02"/>
    <n v="0.22579361004621104"/>
    <n v="1.39474422470519"/>
  </r>
  <r>
    <s v="Жук-трейл # 12 Купалье"/>
    <s v="Трейл 10 Н"/>
    <x v="18"/>
    <n v="6.1770757127260634"/>
    <s v="М"/>
    <n v="62"/>
    <x v="78"/>
    <n v="1993"/>
    <n v="4762"/>
    <s v="М"/>
    <d v="1899-12-30T01:31:53"/>
    <n v="0.21958504417616301"/>
    <n v="1.3563934432584561"/>
  </r>
  <r>
    <s v="Жук-трейл # 12 Купалье"/>
    <s v="Трейл 10 Н"/>
    <x v="18"/>
    <n v="6.1770757127260634"/>
    <s v="М"/>
    <n v="62"/>
    <x v="85"/>
    <n v="1972"/>
    <n v="4408"/>
    <s v="М"/>
    <d v="1899-12-30T01:32:41"/>
    <n v="0.21394791053497328"/>
    <n v="1.3215724419540722"/>
  </r>
  <r>
    <s v="Жук-трейл # 12 Купалье"/>
    <s v="Трейл 10 Н"/>
    <x v="18"/>
    <n v="6.1770757127260634"/>
    <s v="М"/>
    <n v="62"/>
    <x v="171"/>
    <n v="1988"/>
    <n v="4440"/>
    <s v="М"/>
    <d v="1899-12-30T01:34:13"/>
    <n v="0.20367127319264905"/>
    <n v="1.2580928750183074"/>
  </r>
  <r>
    <s v="Жук-трейл # 12 Купалье"/>
    <s v="Трейл 10 Н"/>
    <x v="18"/>
    <n v="6.1770757127260634"/>
    <s v="М"/>
    <n v="62"/>
    <x v="159"/>
    <n v="1989"/>
    <m/>
    <s v="М"/>
    <d v="1899-12-30T01:34:19"/>
    <n v="0.20302412753131682"/>
    <n v="1.2540954072710961"/>
  </r>
  <r>
    <s v="Жук-трейл # 12 Купалье"/>
    <s v="Трейл 10 Н"/>
    <x v="18"/>
    <n v="6.1770757127260634"/>
    <s v="М"/>
    <n v="62"/>
    <x v="694"/>
    <n v="1985"/>
    <n v="5721"/>
    <s v="М"/>
    <d v="1899-12-30T01:35:43"/>
    <n v="0.19424519555763706"/>
    <n v="1.1998672797928045"/>
  </r>
  <r>
    <s v="Жук-трейл # 12 Купалье"/>
    <s v="Трейл 10 Н"/>
    <x v="18"/>
    <n v="6.1770757127260634"/>
    <s v="М"/>
    <n v="62"/>
    <x v="528"/>
    <n v="1985"/>
    <n v="2308"/>
    <s v="М"/>
    <d v="1899-12-30T01:36:32"/>
    <n v="0.18935687385095901"/>
    <n v="1.1696717465024919"/>
  </r>
  <r>
    <s v="Жук-трейл # 12 Купалье"/>
    <s v="Трейл 10 Н"/>
    <x v="18"/>
    <n v="6.1770757127260634"/>
    <s v="М"/>
    <n v="62"/>
    <x v="695"/>
    <n v="1977"/>
    <n v="53"/>
    <s v="М"/>
    <d v="1899-12-30T01:36:55"/>
    <n v="0.18711886626329"/>
    <n v="1.1558474041878051"/>
  </r>
  <r>
    <s v="Жук-трейл # 12 Купалье"/>
    <s v="Трейл 10 Н"/>
    <x v="18"/>
    <n v="6.1770757127260634"/>
    <s v="М"/>
    <n v="62"/>
    <x v="696"/>
    <n v="1994"/>
    <n v="6117"/>
    <s v="М"/>
    <d v="1899-12-30T01:38:10"/>
    <n v="0.180061494436414"/>
    <n v="1.1122534840803322"/>
  </r>
  <r>
    <s v="Жук-трейл # 12 Купалье"/>
    <s v="Трейл 10 Н"/>
    <x v="18"/>
    <n v="6.1770757127260634"/>
    <s v="М"/>
    <n v="62"/>
    <x v="186"/>
    <n v="1991"/>
    <n v="1721"/>
    <s v="М"/>
    <d v="1899-12-30T01:40:41"/>
    <n v="0.16689380931927611"/>
    <n v="1.0309156961504351"/>
  </r>
  <r>
    <s v="Жук-трейл # 12 Купалье"/>
    <s v="Трейл 10 Н"/>
    <x v="18"/>
    <n v="6.1770757127260634"/>
    <s v="М"/>
    <n v="62"/>
    <x v="333"/>
    <n v="2002"/>
    <n v="2773"/>
    <s v="М"/>
    <d v="1899-12-30T01:42:08"/>
    <n v="0.15988601002395786"/>
    <n v="0.98762798932366602"/>
  </r>
  <r>
    <s v="Жук-трейл # 12 Купалье"/>
    <s v="Трейл 10 Н"/>
    <x v="18"/>
    <n v="6.1770757127260634"/>
    <s v="М"/>
    <n v="62"/>
    <x v="187"/>
    <n v="1985"/>
    <n v="3528"/>
    <s v="М"/>
    <d v="1899-12-30T01:42:19"/>
    <n v="0.15902808692679588"/>
    <n v="0.98232853339680004"/>
  </r>
  <r>
    <s v="Жук-трейл # 12 Купалье"/>
    <s v="Трейл 10 Н"/>
    <x v="18"/>
    <n v="6.1770757127260634"/>
    <s v="М"/>
    <n v="62"/>
    <x v="697"/>
    <n v="1989"/>
    <n v="6136"/>
    <s v="М"/>
    <d v="1899-12-30T01:42:31"/>
    <n v="0.1580991567601242"/>
    <n v="0.97659046142543382"/>
  </r>
  <r>
    <s v="Жук-трейл # 12 Купалье"/>
    <s v="Трейл 10 Н"/>
    <x v="18"/>
    <n v="6.1770757127260634"/>
    <s v="М"/>
    <n v="62"/>
    <x v="698"/>
    <n v="1988"/>
    <n v="2243"/>
    <s v="М"/>
    <d v="1899-12-30T01:50:00"/>
    <n v="0.12797788482622363"/>
    <n v="0.79052908412611944"/>
  </r>
  <r>
    <s v="Жук-трейл # 12 Купалье"/>
    <s v="Трейл 10 Н"/>
    <x v="18"/>
    <n v="6.1770757127260634"/>
    <s v="М"/>
    <n v="62"/>
    <x v="181"/>
    <n v="1991"/>
    <n v="4203"/>
    <s v="М"/>
    <d v="1899-12-30T01:50:05"/>
    <n v="0.12768746613646714"/>
    <n v="0.78873514589110283"/>
  </r>
  <r>
    <s v="Жук-трейл # 12 Купалье"/>
    <s v="Трейл 10 Н"/>
    <x v="18"/>
    <n v="6.1770757127260634"/>
    <s v="М"/>
    <n v="62"/>
    <x v="162"/>
    <n v="1985"/>
    <n v="4458"/>
    <s v="М"/>
    <d v="1899-12-30T01:54:00"/>
    <n v="0.11497367928573413"/>
    <n v="0.71020112191866391"/>
  </r>
  <r>
    <s v="Жук-трейл # 12 Купалье"/>
    <s v="Трейл 10 Н"/>
    <x v="18"/>
    <n v="6.1770757127260634"/>
    <s v="М"/>
    <n v="62"/>
    <x v="699"/>
    <n v="1991"/>
    <s v=""/>
    <s v="М"/>
    <d v="1899-12-30T02:26:42"/>
    <n v="5.3953875066808488E-2"/>
    <n v="0.33327717128263901"/>
  </r>
  <r>
    <s v="Жук-трейл # 12 Купалье"/>
    <s v="Трейл 21 Н"/>
    <x v="19"/>
    <n v="8.9676844597102932"/>
    <s v="Ж"/>
    <n v="7"/>
    <x v="191"/>
    <n v="1988"/>
    <n v="4760"/>
    <s v="Ж"/>
    <d v="1899-12-30T02:24:56"/>
    <n v="1"/>
    <n v="8.9676844597102932"/>
  </r>
  <r>
    <s v="Жук-трейл # 12 Купалье"/>
    <s v="Трейл 21 Н"/>
    <x v="19"/>
    <n v="8.9676844597102932"/>
    <s v="Ж"/>
    <n v="7"/>
    <x v="700"/>
    <n v="1969"/>
    <n v="3084"/>
    <s v="Ж"/>
    <d v="1899-12-30T02:53:22"/>
    <n v="0.58426254337876349"/>
    <n v="5.2394821306485486"/>
  </r>
  <r>
    <s v="Жук-трейл # 12 Купалье"/>
    <s v="Трейл 21 Н"/>
    <x v="19"/>
    <n v="8.9676844597102932"/>
    <s v="Ж"/>
    <n v="7"/>
    <x v="701"/>
    <n v="1989"/>
    <n v="2867"/>
    <s v="Ж"/>
    <d v="1899-12-30T03:01:07"/>
    <n v="0.51242415314486789"/>
    <n v="4.5952581149374394"/>
  </r>
  <r>
    <s v="Жук-трейл # 12 Купалье"/>
    <s v="Трейл 21 Н"/>
    <x v="19"/>
    <n v="8.9676844597102932"/>
    <s v="Ж"/>
    <n v="7"/>
    <x v="379"/>
    <n v="1989"/>
    <n v="2432"/>
    <s v="Ж"/>
    <d v="1899-12-30T03:04:51"/>
    <n v="0.48199937750725808"/>
    <n v="4.3224183272618735"/>
  </r>
  <r>
    <s v="Жук-трейл # 12 Купалье"/>
    <s v="Трейл 21 Н"/>
    <x v="19"/>
    <n v="8.9676844597102932"/>
    <s v="Ж"/>
    <n v="7"/>
    <x v="467"/>
    <n v="1983"/>
    <n v="5188"/>
    <s v="Ж"/>
    <d v="1899-12-30T03:09:15"/>
    <n v="0.44915597108069899"/>
    <n v="4.0278890218464705"/>
  </r>
  <r>
    <s v="Жук-трейл # 12 Купалье"/>
    <s v="Трейл 21 Н"/>
    <x v="19"/>
    <n v="8.9676844597102932"/>
    <s v="М"/>
    <n v="39"/>
    <x v="202"/>
    <n v="1988"/>
    <n v="2536"/>
    <s v="М"/>
    <d v="1899-12-30T01:58:53"/>
    <n v="1"/>
    <n v="8.9676844597102932"/>
  </r>
  <r>
    <s v="Жук-трейл # 12 Купалье"/>
    <s v="Трейл 21 Н"/>
    <x v="19"/>
    <n v="8.9676844597102932"/>
    <s v="М"/>
    <n v="39"/>
    <x v="204"/>
    <n v="1997"/>
    <n v="2648"/>
    <s v="М"/>
    <d v="1899-12-30T02:06:24"/>
    <n v="0.83199688266031069"/>
    <n v="7.4610855151602768"/>
  </r>
  <r>
    <s v="Жук-трейл # 12 Купалье"/>
    <s v="Трейл 21 Н"/>
    <x v="19"/>
    <n v="8.9676844597102932"/>
    <s v="М"/>
    <n v="39"/>
    <x v="207"/>
    <n v="1987"/>
    <n v="3023"/>
    <s v="М"/>
    <d v="1899-12-30T02:08:50"/>
    <n v="0.78573878380852391"/>
    <n v="7.0462574809513656"/>
  </r>
  <r>
    <s v="Жук-трейл # 12 Купалье"/>
    <s v="Трейл 21 Н"/>
    <x v="19"/>
    <n v="8.9676844597102932"/>
    <s v="М"/>
    <n v="39"/>
    <x v="16"/>
    <n v="1985"/>
    <n v="166"/>
    <s v="М"/>
    <d v="1899-12-30T02:12:32"/>
    <n v="0.72175127191514621"/>
    <n v="6.4724376649295952"/>
  </r>
  <r>
    <s v="Жук-трейл # 12 Купалье"/>
    <s v="Трейл 21 Н"/>
    <x v="19"/>
    <n v="8.9676844597102932"/>
    <s v="М"/>
    <n v="39"/>
    <x v="14"/>
    <n v="1991"/>
    <n v="3122"/>
    <s v="М"/>
    <d v="1899-12-30T02:17:43"/>
    <n v="0.64328498381361165"/>
    <n v="5.7687767525103126"/>
  </r>
  <r>
    <s v="Жук-трейл # 12 Купалье"/>
    <s v="Трейл 21 Н"/>
    <x v="19"/>
    <n v="8.9676844597102932"/>
    <s v="М"/>
    <n v="39"/>
    <x v="48"/>
    <n v="1983"/>
    <n v="2996"/>
    <s v="М"/>
    <d v="1899-12-30T02:21:12"/>
    <n v="0.59684124930697646"/>
    <n v="5.3522839963242497"/>
  </r>
  <r>
    <s v="Жук-трейл # 12 Купалье"/>
    <s v="Трейл 21 Н"/>
    <x v="19"/>
    <n v="8.9676844597102932"/>
    <s v="М"/>
    <n v="39"/>
    <x v="388"/>
    <n v="1981"/>
    <n v="4228"/>
    <s v="М"/>
    <d v="1899-12-30T02:21:58"/>
    <n v="0.58722395652610537"/>
    <n v="5.2660391493087477"/>
  </r>
  <r>
    <s v="Жук-трейл # 12 Купалье"/>
    <s v="Трейл 21 Н"/>
    <x v="19"/>
    <n v="8.9676844597102932"/>
    <s v="М"/>
    <n v="39"/>
    <x v="44"/>
    <n v="1981"/>
    <n v="1530"/>
    <s v="М"/>
    <d v="1899-12-30T02:22:47"/>
    <n v="0.57720538127477061"/>
    <n v="5.1761957277189152"/>
  </r>
  <r>
    <s v="Жук-трейл # 12 Купалье"/>
    <s v="Трейл 21 Н"/>
    <x v="19"/>
    <n v="8.9676844597102932"/>
    <s v="М"/>
    <n v="39"/>
    <x v="496"/>
    <n v="1979"/>
    <n v="5429"/>
    <s v="М"/>
    <d v="1899-12-30T02:24:35"/>
    <n v="0.55591478125044635"/>
    <n v="4.9852683447428747"/>
  </r>
  <r>
    <s v="Жук-трейл # 12 Купалье"/>
    <s v="Трейл 21 Н"/>
    <x v="19"/>
    <n v="8.9676844597102932"/>
    <s v="М"/>
    <n v="39"/>
    <x v="230"/>
    <n v="1987"/>
    <n v="4543"/>
    <s v="М"/>
    <d v="1899-12-30T02:24:55"/>
    <n v="0.55208749847808625"/>
    <n v="4.9509464805022638"/>
  </r>
  <r>
    <s v="Жук-трейл # 12 Купалье"/>
    <s v="Трейл 21 Н"/>
    <x v="19"/>
    <n v="8.9676844597102932"/>
    <s v="М"/>
    <n v="39"/>
    <x v="134"/>
    <n v="1985"/>
    <n v="2328"/>
    <s v="М"/>
    <d v="1899-12-30T02:26:15"/>
    <n v="0.53712491337189194"/>
    <n v="4.8167667385683526"/>
  </r>
  <r>
    <s v="Жук-трейл # 12 Купалье"/>
    <s v="Трейл 21 Н"/>
    <x v="19"/>
    <n v="8.9676844597102932"/>
    <s v="М"/>
    <n v="39"/>
    <x v="389"/>
    <n v="1981"/>
    <n v="4211"/>
    <s v="М"/>
    <d v="1899-12-30T02:28:23"/>
    <n v="0.51428937483343562"/>
    <n v="4.6119848344879228"/>
  </r>
  <r>
    <s v="Жук-трейл # 12 Купалье"/>
    <s v="Трейл 21 Н"/>
    <x v="19"/>
    <n v="8.9676844597102932"/>
    <s v="М"/>
    <n v="39"/>
    <x v="506"/>
    <n v="1982"/>
    <n v="4570"/>
    <s v="М"/>
    <d v="1899-12-30T02:29:06"/>
    <n v="0.5069089865851234"/>
    <n v="4.5457998414869047"/>
  </r>
  <r>
    <s v="Жук-трейл # 12 Купалье"/>
    <s v="Трейл 21 Н"/>
    <x v="19"/>
    <n v="8.9676844597102932"/>
    <s v="М"/>
    <n v="39"/>
    <x v="206"/>
    <n v="1987"/>
    <n v="4190"/>
    <s v="М"/>
    <d v="1899-12-30T02:32:02"/>
    <n v="0.4781305220985716"/>
    <n v="4.2877236527365294"/>
  </r>
  <r>
    <s v="Жук-трейл # 12 Купалье"/>
    <s v="Трейл 21 Н"/>
    <x v="19"/>
    <n v="8.9676844597102932"/>
    <s v="М"/>
    <n v="39"/>
    <x v="702"/>
    <n v="1999"/>
    <n v="6130"/>
    <s v="М"/>
    <d v="1899-12-30T02:32:44"/>
    <n v="0.47158657205691629"/>
    <n v="4.229039573642857"/>
  </r>
  <r>
    <s v="Жук-трейл # 12 Купалье"/>
    <s v="Трейл 21 Н"/>
    <x v="19"/>
    <n v="8.9676844597102932"/>
    <s v="М"/>
    <n v="39"/>
    <x v="703"/>
    <n v="1989"/>
    <n v="6048"/>
    <s v="М"/>
    <d v="1899-12-30T02:32:48"/>
    <n v="0.47096958141728723"/>
    <n v="4.2235065962720686"/>
  </r>
  <r>
    <s v="Жук-трейл # 12 Купалье"/>
    <s v="Трейл 21 Н"/>
    <x v="19"/>
    <n v="8.9676844597102932"/>
    <s v="М"/>
    <n v="39"/>
    <x v="704"/>
    <n v="2019"/>
    <n v="6137"/>
    <s v="М"/>
    <d v="1899-12-30T02:32:50"/>
    <n v="0.47066148968168958"/>
    <n v="4.220743726802584"/>
  </r>
  <r>
    <s v="Жук-трейл # 12 Купалье"/>
    <s v="Трейл 21 Н"/>
    <x v="19"/>
    <n v="8.9676844597102932"/>
    <s v="М"/>
    <n v="39"/>
    <x v="17"/>
    <n v="1982"/>
    <n v="4891"/>
    <s v="М"/>
    <d v="1899-12-30T02:33:46"/>
    <n v="0.46214293828741648"/>
    <n v="4.1443520458449177"/>
  </r>
  <r>
    <s v="Жук-трейл # 12 Купалье"/>
    <s v="Трейл 21 Н"/>
    <x v="19"/>
    <n v="8.9676844597102932"/>
    <s v="М"/>
    <n v="39"/>
    <x v="705"/>
    <n v="1989"/>
    <n v="6110"/>
    <s v="М"/>
    <d v="1899-12-30T02:35:55"/>
    <n v="0.44328730758980628"/>
    <n v="3.9752606994599224"/>
  </r>
  <r>
    <s v="Жук-трейл # 12 Купалье"/>
    <s v="Трейл 21 Н"/>
    <x v="19"/>
    <n v="8.9676844597102932"/>
    <s v="М"/>
    <n v="39"/>
    <x v="364"/>
    <n v="1984"/>
    <n v="342"/>
    <s v="М"/>
    <d v="1899-12-30T02:39:19"/>
    <n v="0.41550790177552593"/>
    <n v="3.726143753639215"/>
  </r>
  <r>
    <s v="Жук-трейл # 12 Купалье"/>
    <s v="Трейл 21 Н"/>
    <x v="19"/>
    <n v="8.9676844597102932"/>
    <s v="М"/>
    <n v="39"/>
    <x v="706"/>
    <n v="1997"/>
    <s v=""/>
    <s v="М"/>
    <d v="1899-12-30T02:41:37"/>
    <n v="0.39801962411981923"/>
    <n v="3.5693143978790349"/>
  </r>
  <r>
    <s v="Жук-трейл # 12 Купалье"/>
    <s v="Трейл 21 Н"/>
    <x v="19"/>
    <n v="8.9676844597102932"/>
    <s v="М"/>
    <n v="39"/>
    <x v="707"/>
    <n v="1980"/>
    <n v="201"/>
    <s v="М"/>
    <d v="1899-12-30T02:44:47"/>
    <n v="0.37551135113127437"/>
    <n v="3.3674673079847444"/>
  </r>
  <r>
    <s v="Жук-трейл # 12 Купалье"/>
    <s v="Трейл 21 Н"/>
    <x v="19"/>
    <n v="8.9676844597102932"/>
    <s v="М"/>
    <n v="39"/>
    <x v="385"/>
    <n v="1984"/>
    <n v="5360"/>
    <s v="М"/>
    <d v="1899-12-30T02:49:37"/>
    <n v="0.34431611426987169"/>
    <n v="3.0877182671657617"/>
  </r>
  <r>
    <s v="Жук-трейл # 12 Купалье"/>
    <s v="Трейл 21 Н"/>
    <x v="19"/>
    <n v="8.9676844597102932"/>
    <s v="М"/>
    <n v="39"/>
    <x v="25"/>
    <n v="1984"/>
    <n v="1521"/>
    <s v="М"/>
    <d v="1899-12-30T02:50:24"/>
    <n v="0.33958941874745546"/>
    <n v="3.0453307531836078"/>
  </r>
  <r>
    <s v="Жук-трейл # 12 Купалье"/>
    <s v="Трейл 21 Н"/>
    <x v="19"/>
    <n v="8.9676844597102932"/>
    <s v="М"/>
    <n v="39"/>
    <x v="19"/>
    <n v="1987"/>
    <n v="1614"/>
    <s v="М"/>
    <d v="1899-12-30T02:52:25"/>
    <n v="0.32781225633270106"/>
    <n v="2.9397168768173305"/>
  </r>
  <r>
    <s v="Жук-трейл # 12 Купалье"/>
    <s v="Трейл 21 Н"/>
    <x v="19"/>
    <n v="8.9676844597102932"/>
    <s v="М"/>
    <n v="39"/>
    <x v="499"/>
    <n v="1971"/>
    <n v="5341"/>
    <s v="М"/>
    <d v="1899-12-30T02:53:13"/>
    <n v="0.32329120516975274"/>
    <n v="2.8991735165618038"/>
  </r>
  <r>
    <s v="Жук-трейл # 12 Купалье"/>
    <s v="Трейл 21 Н"/>
    <x v="19"/>
    <n v="8.9676844597102932"/>
    <s v="М"/>
    <n v="39"/>
    <x v="245"/>
    <n v="1970"/>
    <n v="82"/>
    <s v="М"/>
    <d v="1899-12-30T02:55:43"/>
    <n v="0.3096877683632554"/>
    <n v="2.7771821877135263"/>
  </r>
  <r>
    <s v="Жук-трейл # 12 Купалье"/>
    <s v="Трейл 21 Н"/>
    <x v="19"/>
    <n v="8.9676844597102932"/>
    <s v="М"/>
    <n v="39"/>
    <x v="242"/>
    <n v="1984"/>
    <n v="892"/>
    <s v="М"/>
    <d v="1899-12-30T02:55:44"/>
    <n v="0.30959966373551534"/>
    <n v="2.7763920932125132"/>
  </r>
  <r>
    <s v="Жук-трейл # 12 Купалье"/>
    <s v="Трейл 21 Н"/>
    <x v="19"/>
    <n v="8.9676844597102932"/>
    <s v="М"/>
    <n v="39"/>
    <x v="234"/>
    <n v="1984"/>
    <n v="2913"/>
    <s v="М"/>
    <d v="1899-12-30T02:55:44"/>
    <n v="0.30959966373551534"/>
    <n v="2.7763920932125132"/>
  </r>
  <r>
    <s v="Жук-трейл # 12 Купалье"/>
    <s v="Трейл 21 Н"/>
    <x v="19"/>
    <n v="8.9676844597102932"/>
    <s v="М"/>
    <n v="39"/>
    <x v="239"/>
    <n v="1984"/>
    <n v="2901"/>
    <s v="М"/>
    <d v="1899-12-30T02:59:08"/>
    <n v="0.29230328678375528"/>
    <n v="2.6212836424129233"/>
  </r>
  <r>
    <s v="Жук-трейл # 12 Купалье"/>
    <s v="Трейл 21 Н"/>
    <x v="19"/>
    <n v="8.9676844597102932"/>
    <s v="М"/>
    <n v="39"/>
    <x v="708"/>
    <n v="1981"/>
    <n v="6131"/>
    <s v="М"/>
    <d v="1899-12-30T03:06:18"/>
    <n v="0.2598509783040569"/>
    <n v="2.3302615799778077"/>
  </r>
  <r>
    <s v="Жук-трейл # 12 Купалье"/>
    <s v="Трейл 21 Н"/>
    <x v="19"/>
    <n v="8.9676844597102932"/>
    <s v="М"/>
    <n v="39"/>
    <x v="213"/>
    <n v="1988"/>
    <n v="2542"/>
    <s v="М"/>
    <d v="1899-12-30T03:06:48"/>
    <n v="0.25776996064125018"/>
    <n v="2.3115996702226731"/>
  </r>
  <r>
    <s v="Жук-трейл # 12 Купалье"/>
    <s v="Трейл 21 Н"/>
    <x v="19"/>
    <n v="8.9676844597102932"/>
    <s v="М"/>
    <n v="39"/>
    <x v="224"/>
    <n v="1979"/>
    <n v="4237"/>
    <s v="М"/>
    <d v="1899-12-30T03:08:06"/>
    <n v="0.25246229989691032"/>
    <n v="2.2640022434482421"/>
  </r>
  <r>
    <s v="Жук-трейл # 12 Купалье"/>
    <s v="Трейл 21 Н"/>
    <x v="19"/>
    <n v="8.9676844597102932"/>
    <s v="М"/>
    <n v="39"/>
    <x v="709"/>
    <n v="1984"/>
    <n v="6049"/>
    <s v="М"/>
    <d v="1899-12-30T03:14:31"/>
    <n v="0.22829293149474533"/>
    <n v="2.0472589740271343"/>
  </r>
  <r>
    <s v="Жук-трейл # 12 Купалье"/>
    <s v="Трейл 21 Н"/>
    <x v="19"/>
    <n v="8.9676844597102932"/>
    <s v="М"/>
    <n v="39"/>
    <x v="399"/>
    <n v="1950"/>
    <n v="1087"/>
    <s v="М"/>
    <d v="1899-12-30T03:15:50"/>
    <n v="0.22371910448328394"/>
    <n v="2.0062423366150486"/>
  </r>
  <r>
    <s v="Жук-трейл # 12 Купалье"/>
    <s v="Трейл 21 Н"/>
    <x v="19"/>
    <n v="8.9676844597102932"/>
    <s v="М"/>
    <n v="39"/>
    <x v="459"/>
    <n v="1984"/>
    <m/>
    <s v="М"/>
    <d v="1899-12-30T03:25:57"/>
    <n v="0.19234350777875459"/>
    <n v="1.72487588563370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8" cacheId="2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V715" firstHeaderRow="1" firstDataRow="2" firstDataCol="1"/>
  <pivotFields count="13">
    <pivotField showAll="0"/>
    <pivotField showAll="0"/>
    <pivotField axis="axisCol" showAll="0">
      <items count="21">
        <item x="6"/>
        <item x="7"/>
        <item x="5"/>
        <item x="8"/>
        <item x="9"/>
        <item x="16"/>
        <item x="18"/>
        <item x="19"/>
        <item x="15"/>
        <item x="17"/>
        <item x="3"/>
        <item x="4"/>
        <item x="2"/>
        <item x="1"/>
        <item x="0"/>
        <item x="14"/>
        <item x="12"/>
        <item x="13"/>
        <item x="11"/>
        <item x="10"/>
        <item t="default"/>
      </items>
    </pivotField>
    <pivotField showAll="0"/>
    <pivotField showAll="0"/>
    <pivotField showAll="0"/>
    <pivotField axis="axisRow" showAll="0">
      <items count="731">
        <item x="528"/>
        <item m="1" x="715"/>
        <item x="677"/>
        <item m="1" x="718"/>
        <item x="546"/>
        <item m="1" x="727"/>
        <item x="505"/>
        <item x="668"/>
        <item x="464"/>
        <item m="1" x="712"/>
        <item x="467"/>
        <item x="262"/>
        <item m="1" x="722"/>
        <item x="497"/>
        <item m="1" x="726"/>
        <item m="1" x="714"/>
        <item x="549"/>
        <item x="663"/>
        <item x="485"/>
        <item x="700"/>
        <item x="513"/>
        <item x="617"/>
        <item x="487"/>
        <item x="545"/>
        <item m="1" x="720"/>
        <item m="1" x="721"/>
        <item x="504"/>
        <item x="561"/>
        <item x="691"/>
        <item x="671"/>
        <item x="557"/>
        <item x="474"/>
        <item x="352"/>
        <item m="1" x="710"/>
        <item x="461"/>
        <item m="1" x="716"/>
        <item x="690"/>
        <item x="618"/>
        <item m="1" x="713"/>
        <item x="661"/>
        <item x="517"/>
        <item m="1" x="719"/>
        <item x="508"/>
        <item m="1" x="725"/>
        <item x="665"/>
        <item x="678"/>
        <item x="679"/>
        <item x="592"/>
        <item x="558"/>
        <item m="1" x="711"/>
        <item x="436"/>
        <item m="1" x="729"/>
        <item x="238"/>
        <item x="516"/>
        <item x="616"/>
        <item x="667"/>
        <item x="647"/>
        <item x="703"/>
        <item m="1" x="717"/>
        <item x="606"/>
        <item x="672"/>
        <item x="698"/>
        <item x="328"/>
        <item x="86"/>
        <item x="185"/>
        <item x="411"/>
        <item x="83"/>
        <item x="482"/>
        <item x="481"/>
        <item x="329"/>
        <item x="229"/>
        <item x="650"/>
        <item x="116"/>
        <item x="89"/>
        <item x="373"/>
        <item x="57"/>
        <item x="167"/>
        <item x="480"/>
        <item x="433"/>
        <item x="278"/>
        <item x="372"/>
        <item x="643"/>
        <item x="439"/>
        <item x="247"/>
        <item x="419"/>
        <item x="53"/>
        <item x="130"/>
        <item x="619"/>
        <item x="251"/>
        <item x="100"/>
        <item x="409"/>
        <item x="569"/>
        <item x="568"/>
        <item x="658"/>
        <item x="651"/>
        <item x="289"/>
        <item x="675"/>
        <item x="388"/>
        <item x="168"/>
        <item x="322"/>
        <item x="276"/>
        <item x="446"/>
        <item x="525"/>
        <item x="574"/>
        <item x="312"/>
        <item x="565"/>
        <item x="139"/>
        <item x="652"/>
        <item x="634"/>
        <item x="685"/>
        <item x="135"/>
        <item x="65"/>
        <item x="258"/>
        <item x="636"/>
        <item x="213"/>
        <item x="62"/>
        <item x="434"/>
        <item x="122"/>
        <item x="430"/>
        <item x="325"/>
        <item x="180"/>
        <item x="426"/>
        <item x="335"/>
        <item x="126"/>
        <item x="456"/>
        <item x="664"/>
        <item x="415"/>
        <item x="239"/>
        <item x="432"/>
        <item x="79"/>
        <item x="512"/>
        <item x="177"/>
        <item x="306"/>
        <item x="29"/>
        <item x="95"/>
        <item x="203"/>
        <item x="38"/>
        <item x="378"/>
        <item x="462"/>
        <item x="509"/>
        <item x="507"/>
        <item x="82"/>
        <item x="43"/>
        <item x="88"/>
        <item x="158"/>
        <item x="454"/>
        <item x="342"/>
        <item x="506"/>
        <item x="195"/>
        <item x="291"/>
        <item x="398"/>
        <item x="145"/>
        <item x="301"/>
        <item x="466"/>
        <item x="305"/>
        <item x="259"/>
        <item x="475"/>
        <item x="164"/>
        <item x="64"/>
        <item x="319"/>
        <item x="400"/>
        <item x="314"/>
        <item x="347"/>
        <item x="176"/>
        <item x="18"/>
        <item x="249"/>
        <item x="708"/>
        <item x="171"/>
        <item x="268"/>
        <item x="376"/>
        <item x="66"/>
        <item x="571"/>
        <item x="620"/>
        <item x="422"/>
        <item x="74"/>
        <item x="360"/>
        <item x="72"/>
        <item x="339"/>
        <item x="653"/>
        <item x="179"/>
        <item x="544"/>
        <item x="147"/>
        <item x="441"/>
        <item x="401"/>
        <item x="265"/>
        <item x="42"/>
        <item x="162"/>
        <item x="230"/>
        <item x="410"/>
        <item x="198"/>
        <item x="107"/>
        <item x="596"/>
        <item x="123"/>
        <item x="669"/>
        <item x="104"/>
        <item x="543"/>
        <item x="71"/>
        <item x="471"/>
        <item x="527"/>
        <item x="132"/>
        <item x="600"/>
        <item m="1" x="728"/>
        <item x="51"/>
        <item x="35"/>
        <item x="449"/>
        <item x="21"/>
        <item x="252"/>
        <item x="539"/>
        <item x="11"/>
        <item x="597"/>
        <item x="688"/>
        <item x="548"/>
        <item x="555"/>
        <item x="680"/>
        <item x="318"/>
        <item x="521"/>
        <item x="465"/>
        <item x="468"/>
        <item x="577"/>
        <item x="392"/>
        <item x="101"/>
        <item x="52"/>
        <item x="218"/>
        <item x="220"/>
        <item x="403"/>
        <item x="261"/>
        <item x="243"/>
        <item x="121"/>
        <item x="463"/>
        <item x="56"/>
        <item x="501"/>
        <item x="692"/>
        <item x="567"/>
        <item x="90"/>
        <item x="16"/>
        <item x="519"/>
        <item x="640"/>
        <item x="491"/>
        <item x="499"/>
        <item x="99"/>
        <item x="68"/>
        <item x="354"/>
        <item x="215"/>
        <item x="687"/>
        <item x="4"/>
        <item x="412"/>
        <item x="175"/>
        <item x="201"/>
        <item x="96"/>
        <item x="81"/>
        <item x="623"/>
        <item x="105"/>
        <item x="674"/>
        <item x="316"/>
        <item x="294"/>
        <item x="348"/>
        <item x="365"/>
        <item x="30"/>
        <item x="3"/>
        <item x="444"/>
        <item x="236"/>
        <item x="138"/>
        <item x="445"/>
        <item x="78"/>
        <item x="605"/>
        <item x="263"/>
        <item x="369"/>
        <item x="371"/>
        <item x="533"/>
        <item x="534"/>
        <item x="538"/>
        <item x="28"/>
        <item x="447"/>
        <item x="332"/>
        <item x="269"/>
        <item x="227"/>
        <item x="358"/>
        <item x="50"/>
        <item x="93"/>
        <item x="551"/>
        <item x="570"/>
        <item x="707"/>
        <item x="40"/>
        <item x="9"/>
        <item x="137"/>
        <item x="192"/>
        <item x="148"/>
        <item x="374"/>
        <item x="204"/>
        <item x="160"/>
        <item x="604"/>
        <item x="161"/>
        <item x="612"/>
        <item x="98"/>
        <item x="655"/>
        <item x="225"/>
        <item x="610"/>
        <item x="169"/>
        <item x="425"/>
        <item x="283"/>
        <item x="125"/>
        <item x="170"/>
        <item x="566"/>
        <item x="379"/>
        <item x="377"/>
        <item x="140"/>
        <item x="85"/>
        <item x="705"/>
        <item x="699"/>
        <item x="427"/>
        <item x="451"/>
        <item x="584"/>
        <item x="244"/>
        <item x="615"/>
        <item x="683"/>
        <item x="399"/>
        <item x="293"/>
        <item x="255"/>
        <item x="503"/>
        <item x="357"/>
        <item x="334"/>
        <item x="370"/>
        <item x="635"/>
        <item x="580"/>
        <item x="649"/>
        <item x="532"/>
        <item x="5"/>
        <item x="8"/>
        <item x="320"/>
        <item x="26"/>
        <item x="472"/>
        <item x="313"/>
        <item x="384"/>
        <item x="654"/>
        <item x="146"/>
        <item x="514"/>
        <item x="109"/>
        <item x="639"/>
        <item x="151"/>
        <item x="143"/>
        <item x="453"/>
        <item x="67"/>
        <item x="343"/>
        <item x="142"/>
        <item x="556"/>
        <item x="406"/>
        <item x="217"/>
        <item x="267"/>
        <item x="80"/>
        <item x="210"/>
        <item x="211"/>
        <item x="684"/>
        <item x="477"/>
        <item x="178"/>
        <item x="228"/>
        <item x="189"/>
        <item x="114"/>
        <item x="118"/>
        <item x="150"/>
        <item x="346"/>
        <item x="54"/>
        <item x="702"/>
        <item x="277"/>
        <item x="286"/>
        <item x="307"/>
        <item x="92"/>
        <item x="149"/>
        <item x="492"/>
        <item x="364"/>
        <item x="470"/>
        <item x="2"/>
        <item x="1"/>
        <item x="103"/>
        <item x="48"/>
        <item x="84"/>
        <item x="366"/>
        <item x="297"/>
        <item x="338"/>
        <item x="327"/>
        <item x="420"/>
        <item x="421"/>
        <item x="59"/>
        <item x="330"/>
        <item x="163"/>
        <item x="599"/>
        <item x="207"/>
        <item x="310"/>
        <item x="473"/>
        <item x="32"/>
        <item x="27"/>
        <item x="97"/>
        <item x="609"/>
        <item x="423"/>
        <item x="223"/>
        <item x="120"/>
        <item x="500"/>
        <item x="455"/>
        <item x="448"/>
        <item x="498"/>
        <item x="637"/>
        <item x="15"/>
        <item x="165"/>
        <item x="490"/>
        <item x="416"/>
        <item x="199"/>
        <item x="631"/>
        <item x="632"/>
        <item x="630"/>
        <item x="695"/>
        <item x="540"/>
        <item x="23"/>
        <item x="659"/>
        <item x="311"/>
        <item x="541"/>
        <item x="607"/>
        <item x="520"/>
        <item x="522"/>
        <item x="709"/>
        <item x="575"/>
        <item x="476"/>
        <item x="345"/>
        <item x="478"/>
        <item x="112"/>
        <item m="1" x="724"/>
        <item x="459"/>
        <item x="271"/>
        <item x="270"/>
        <item x="389"/>
        <item x="450"/>
        <item x="559"/>
        <item x="402"/>
        <item x="292"/>
        <item x="523"/>
        <item x="383"/>
        <item x="563"/>
        <item x="689"/>
        <item x="361"/>
        <item x="10"/>
        <item x="704"/>
        <item x="681"/>
        <item x="188"/>
        <item x="49"/>
        <item x="363"/>
        <item x="418"/>
        <item x="34"/>
        <item x="494"/>
        <item x="621"/>
        <item x="552"/>
        <item x="530"/>
        <item x="221"/>
        <item x="391"/>
        <item x="231"/>
        <item x="706"/>
        <item x="287"/>
        <item x="226"/>
        <item x="553"/>
        <item x="594"/>
        <item x="7"/>
        <item x="595"/>
        <item x="39"/>
        <item x="602"/>
        <item x="256"/>
        <item x="613"/>
        <item x="45"/>
        <item x="587"/>
        <item x="593"/>
        <item x="601"/>
        <item x="173"/>
        <item x="585"/>
        <item x="588"/>
        <item x="280"/>
        <item x="250"/>
        <item x="479"/>
        <item x="209"/>
        <item x="288"/>
        <item x="55"/>
        <item x="317"/>
        <item x="166"/>
        <item x="362"/>
        <item x="550"/>
        <item x="350"/>
        <item x="407"/>
        <item x="196"/>
        <item x="205"/>
        <item x="662"/>
        <item x="626"/>
        <item x="359"/>
        <item x="194"/>
        <item x="302"/>
        <item x="582"/>
        <item x="531"/>
        <item x="155"/>
        <item x="353"/>
        <item x="0"/>
        <item x="216"/>
        <item x="129"/>
        <item x="431"/>
        <item x="496"/>
        <item x="108"/>
        <item x="22"/>
        <item x="58"/>
        <item x="136"/>
        <item x="573"/>
        <item x="437"/>
        <item x="102"/>
        <item x="323"/>
        <item x="438"/>
        <item x="232"/>
        <item x="408"/>
        <item x="405"/>
        <item x="542"/>
        <item x="394"/>
        <item x="295"/>
        <item x="25"/>
        <item x="381"/>
        <item x="285"/>
        <item x="603"/>
        <item x="111"/>
        <item x="233"/>
        <item x="529"/>
        <item x="686"/>
        <item x="76"/>
        <item x="429"/>
        <item x="94"/>
        <item x="181"/>
        <item x="697"/>
        <item x="254"/>
        <item x="483"/>
        <item x="489"/>
        <item x="469"/>
        <item x="380"/>
        <item x="644"/>
        <item x="495"/>
        <item x="290"/>
        <item x="63"/>
        <item x="13"/>
        <item x="331"/>
        <item x="547"/>
        <item x="624"/>
        <item x="642"/>
        <item x="435"/>
        <item x="424"/>
        <item x="134"/>
        <item x="182"/>
        <item x="562"/>
        <item x="611"/>
        <item x="260"/>
        <item x="340"/>
        <item x="368"/>
        <item x="341"/>
        <item x="387"/>
        <item x="386"/>
        <item x="581"/>
        <item x="17"/>
        <item x="560"/>
        <item x="572"/>
        <item x="279"/>
        <item x="248"/>
        <item x="511"/>
        <item x="682"/>
        <item x="676"/>
        <item x="152"/>
        <item x="670"/>
        <item x="673"/>
        <item x="127"/>
        <item x="396"/>
        <item x="281"/>
        <item x="208"/>
        <item x="200"/>
        <item x="119"/>
        <item x="87"/>
        <item x="515"/>
        <item x="214"/>
        <item x="246"/>
        <item x="91"/>
        <item x="153"/>
        <item x="73"/>
        <item x="657"/>
        <item x="242"/>
        <item x="253"/>
        <item x="224"/>
        <item x="344"/>
        <item x="355"/>
        <item x="300"/>
        <item x="321"/>
        <item x="47"/>
        <item x="414"/>
        <item x="382"/>
        <item x="131"/>
        <item x="44"/>
        <item x="625"/>
        <item x="598"/>
        <item x="591"/>
        <item x="395"/>
        <item x="309"/>
        <item x="460"/>
        <item x="12"/>
        <item x="70"/>
        <item x="385"/>
        <item x="337"/>
        <item x="645"/>
        <item x="336"/>
        <item x="583"/>
        <item x="375"/>
        <item x="564"/>
        <item x="113"/>
        <item x="193"/>
        <item x="296"/>
        <item x="197"/>
        <item x="46"/>
        <item x="324"/>
        <item x="141"/>
        <item m="1" x="723"/>
        <item x="172"/>
        <item x="586"/>
        <item x="443"/>
        <item x="41"/>
        <item x="304"/>
        <item x="187"/>
        <item x="115"/>
        <item x="33"/>
        <item x="212"/>
        <item x="110"/>
        <item x="266"/>
        <item x="666"/>
        <item x="486"/>
        <item x="526"/>
        <item x="648"/>
        <item x="61"/>
        <item x="413"/>
        <item x="579"/>
        <item x="578"/>
        <item x="493"/>
        <item x="308"/>
        <item x="537"/>
        <item x="535"/>
        <item x="576"/>
        <item x="656"/>
        <item x="628"/>
        <item x="272"/>
        <item x="333"/>
        <item x="701"/>
        <item x="117"/>
        <item x="24"/>
        <item x="37"/>
        <item x="646"/>
        <item x="440"/>
        <item x="241"/>
        <item x="627"/>
        <item x="60"/>
        <item x="326"/>
        <item x="510"/>
        <item x="488"/>
        <item x="536"/>
        <item x="36"/>
        <item x="518"/>
        <item x="367"/>
        <item x="428"/>
        <item x="484"/>
        <item x="202"/>
        <item x="356"/>
        <item x="299"/>
        <item x="696"/>
        <item x="14"/>
        <item x="397"/>
        <item x="638"/>
        <item x="614"/>
        <item x="190"/>
        <item x="156"/>
        <item x="128"/>
        <item x="284"/>
        <item x="144"/>
        <item x="298"/>
        <item x="274"/>
        <item x="6"/>
        <item x="240"/>
        <item x="303"/>
        <item x="235"/>
        <item x="206"/>
        <item x="452"/>
        <item x="282"/>
        <item x="351"/>
        <item x="442"/>
        <item x="174"/>
        <item x="275"/>
        <item x="457"/>
        <item x="694"/>
        <item x="124"/>
        <item x="186"/>
        <item x="184"/>
        <item x="31"/>
        <item x="106"/>
        <item x="237"/>
        <item x="154"/>
        <item x="622"/>
        <item x="608"/>
        <item x="417"/>
        <item x="660"/>
        <item x="69"/>
        <item x="19"/>
        <item x="264"/>
        <item x="554"/>
        <item x="502"/>
        <item x="589"/>
        <item x="590"/>
        <item x="159"/>
        <item x="75"/>
        <item x="693"/>
        <item x="245"/>
        <item x="191"/>
        <item x="349"/>
        <item x="390"/>
        <item x="404"/>
        <item x="524"/>
        <item x="183"/>
        <item x="458"/>
        <item x="633"/>
        <item x="257"/>
        <item x="77"/>
        <item x="157"/>
        <item x="219"/>
        <item x="222"/>
        <item x="20"/>
        <item x="234"/>
        <item x="315"/>
        <item x="133"/>
        <item x="393"/>
        <item x="641"/>
        <item x="273"/>
        <item x="629"/>
        <item t="default"/>
      </items>
    </pivotField>
    <pivotField showAll="0"/>
    <pivotField showAll="0"/>
    <pivotField showAll="0"/>
    <pivotField showAll="0"/>
    <pivotField numFmtId="10" showAll="0"/>
    <pivotField dataField="1" numFmtId="165" showAll="0"/>
  </pivotFields>
  <rowFields count="1">
    <field x="6"/>
  </rowFields>
  <rowItems count="711">
    <i>
      <x/>
    </i>
    <i>
      <x v="2"/>
    </i>
    <i>
      <x v="4"/>
    </i>
    <i>
      <x v="6"/>
    </i>
    <i>
      <x v="7"/>
    </i>
    <i>
      <x v="8"/>
    </i>
    <i>
      <x v="10"/>
    </i>
    <i>
      <x v="11"/>
    </i>
    <i>
      <x v="13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6"/>
    </i>
    <i>
      <x v="37"/>
    </i>
    <i>
      <x v="39"/>
    </i>
    <i>
      <x v="40"/>
    </i>
    <i>
      <x v="42"/>
    </i>
    <i>
      <x v="44"/>
    </i>
    <i>
      <x v="45"/>
    </i>
    <i>
      <x v="46"/>
    </i>
    <i>
      <x v="47"/>
    </i>
    <i>
      <x v="48"/>
    </i>
    <i>
      <x v="50"/>
    </i>
    <i>
      <x v="52"/>
    </i>
    <i>
      <x v="53"/>
    </i>
    <i>
      <x v="54"/>
    </i>
    <i>
      <x v="55"/>
    </i>
    <i>
      <x v="56"/>
    </i>
    <i>
      <x v="57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 t="grand">
      <x/>
    </i>
  </rowItems>
  <colFields count="1">
    <field x="2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colItems>
  <dataFields count="1">
    <dataField name="Сумма по полю Личный результат соревнований NEW " fld="12" baseField="0" baseItem="0" numFmtId="4"/>
  </dataFields>
  <formats count="20">
    <format dxfId="19">
      <pivotArea dataOnly="0" labelOnly="1" fieldPosition="0">
        <references count="1">
          <reference field="2" count="0"/>
        </references>
      </pivotArea>
    </format>
    <format dxfId="18">
      <pivotArea dataOnly="0" labelOnly="1" fieldPosition="0">
        <references count="1">
          <reference field="2" count="0"/>
        </references>
      </pivotArea>
    </format>
    <format dxfId="17">
      <pivotArea outline="0" collapsedLevelsAreSubtotals="1" fieldPosition="0"/>
    </format>
    <format dxfId="16">
      <pivotArea dataOnly="0" labelOnly="1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">
      <pivotArea dataOnly="0" labelOnly="1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">
      <pivotArea dataOnly="0" labelOnly="1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">
      <pivotArea dataOnly="0" labelOnly="1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">
      <pivotArea dataOnly="0" labelOnly="1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1">
      <pivotArea dataOnly="0" labelOnly="1" fieldPosition="0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">
      <pivotArea dataOnly="0" labelOnly="1" fieldPosition="0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9">
      <pivotArea dataOnly="0" labelOnly="1" fieldPosition="0">
        <references count="1">
          <reference field="6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8">
      <pivotArea dataOnly="0" labelOnly="1" fieldPosition="0">
        <references count="1">
          <reference field="6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7">
      <pivotArea dataOnly="0" labelOnly="1" fieldPosition="0">
        <references count="1">
          <reference field="6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6">
      <pivotArea dataOnly="0" labelOnly="1" fieldPosition="0">
        <references count="1">
          <reference field="6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5">
      <pivotArea dataOnly="0" labelOnly="1" fieldPosition="0">
        <references count="1">
          <reference field="6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4">
      <pivotArea dataOnly="0" labelOnly="1" fieldPosition="0">
        <references count="1">
          <reference field="6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3">
      <pivotArea dataOnly="0" labelOnly="1" fieldPosition="0">
        <references count="1">
          <reference field="6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2">
      <pivotArea dataOnly="0" labelOnly="1" fieldPosition="0">
        <references count="1">
          <reference field="6" count="3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</reference>
        </references>
      </pivotArea>
    </format>
    <format dxfId="1">
      <pivotArea dataOnly="0" labelOnly="1" grandRow="1" outline="0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Q26"/>
  <sheetViews>
    <sheetView workbookViewId="0"/>
    <sheetView workbookViewId="1"/>
  </sheetViews>
  <sheetFormatPr defaultRowHeight="15" x14ac:dyDescent="0.25"/>
  <cols>
    <col min="1" max="1" width="28.7109375" customWidth="1"/>
    <col min="2" max="2" width="12.42578125" customWidth="1"/>
    <col min="3" max="3" width="8" customWidth="1"/>
    <col min="4" max="4" width="7.42578125" customWidth="1"/>
    <col min="5" max="5" width="7.28515625" customWidth="1"/>
    <col min="6" max="6" width="6.7109375" customWidth="1"/>
    <col min="7" max="7" width="8.28515625" customWidth="1"/>
    <col min="8" max="8" width="6.85546875" customWidth="1"/>
    <col min="9" max="9" width="7.28515625" customWidth="1"/>
    <col min="10" max="10" width="6.7109375" customWidth="1"/>
    <col min="11" max="11" width="7" customWidth="1"/>
    <col min="12" max="12" width="7.42578125" customWidth="1"/>
    <col min="13" max="13" width="7" customWidth="1"/>
    <col min="14" max="14" width="6.85546875" customWidth="1"/>
  </cols>
  <sheetData>
    <row r="2" spans="1:17" x14ac:dyDescent="0.25">
      <c r="A2" s="19" t="s">
        <v>21</v>
      </c>
      <c r="B2" s="5" t="s">
        <v>3</v>
      </c>
    </row>
    <row r="3" spans="1:17" x14ac:dyDescent="0.25">
      <c r="A3" t="s">
        <v>1</v>
      </c>
      <c r="B3" s="1" t="s">
        <v>2</v>
      </c>
    </row>
    <row r="4" spans="1:17" x14ac:dyDescent="0.25">
      <c r="A4" t="s">
        <v>0</v>
      </c>
      <c r="B4" s="1" t="s">
        <v>4</v>
      </c>
    </row>
    <row r="5" spans="1:17" ht="15.75" customHeight="1" x14ac:dyDescent="0.25">
      <c r="A5" s="2" t="s">
        <v>5</v>
      </c>
      <c r="B5" s="3" t="s">
        <v>6</v>
      </c>
    </row>
    <row r="7" spans="1:17" ht="45" customHeight="1" x14ac:dyDescent="0.25">
      <c r="A7" s="4" t="s">
        <v>8</v>
      </c>
      <c r="B7" s="6" t="s">
        <v>7</v>
      </c>
    </row>
    <row r="9" spans="1:17" x14ac:dyDescent="0.25">
      <c r="A9" s="17" t="s">
        <v>9</v>
      </c>
      <c r="B9" s="8"/>
    </row>
    <row r="10" spans="1:17" ht="30" x14ac:dyDescent="0.25">
      <c r="A10" s="9" t="s">
        <v>10</v>
      </c>
      <c r="B10" s="10" t="s">
        <v>16</v>
      </c>
      <c r="C10" s="11" t="s">
        <v>17</v>
      </c>
      <c r="D10" s="11" t="s">
        <v>11</v>
      </c>
      <c r="E10" s="11" t="s">
        <v>12</v>
      </c>
      <c r="F10" s="11" t="s">
        <v>13</v>
      </c>
      <c r="G10" s="10" t="s">
        <v>14</v>
      </c>
    </row>
    <row r="11" spans="1:17" x14ac:dyDescent="0.25">
      <c r="A11" s="9" t="s">
        <v>15</v>
      </c>
      <c r="B11" s="12">
        <v>0</v>
      </c>
      <c r="C11" s="12">
        <v>-10</v>
      </c>
      <c r="D11" s="12">
        <v>-15</v>
      </c>
      <c r="E11" s="12">
        <v>-20</v>
      </c>
      <c r="F11" s="12">
        <v>-25</v>
      </c>
      <c r="G11" s="12">
        <v>-30</v>
      </c>
    </row>
    <row r="12" spans="1:17" x14ac:dyDescent="0.25">
      <c r="C12">
        <v>-2</v>
      </c>
      <c r="D12">
        <v>-3</v>
      </c>
      <c r="E12">
        <v>-4</v>
      </c>
      <c r="F12">
        <v>-15</v>
      </c>
      <c r="G12">
        <v>-30</v>
      </c>
    </row>
    <row r="13" spans="1:17" x14ac:dyDescent="0.25">
      <c r="A13" s="9" t="s">
        <v>10</v>
      </c>
      <c r="B13" s="13">
        <v>13</v>
      </c>
      <c r="C13" s="13">
        <v>12</v>
      </c>
      <c r="D13" s="13">
        <v>11</v>
      </c>
      <c r="E13" s="13">
        <v>10</v>
      </c>
      <c r="F13" s="13">
        <v>9</v>
      </c>
      <c r="G13" s="13">
        <v>8</v>
      </c>
      <c r="H13" s="13">
        <v>7</v>
      </c>
      <c r="I13" s="13">
        <v>6</v>
      </c>
      <c r="J13" s="13">
        <v>5</v>
      </c>
      <c r="K13" s="13">
        <v>4</v>
      </c>
      <c r="L13" s="13">
        <v>3</v>
      </c>
      <c r="M13" s="13">
        <v>2</v>
      </c>
      <c r="N13" s="13">
        <v>1</v>
      </c>
      <c r="O13" s="30">
        <v>0</v>
      </c>
    </row>
    <row r="14" spans="1:17" x14ac:dyDescent="0.25">
      <c r="A14" s="9" t="s">
        <v>15</v>
      </c>
      <c r="B14" s="13">
        <v>0</v>
      </c>
      <c r="C14" s="13">
        <v>-10</v>
      </c>
      <c r="D14" s="13">
        <v>-10</v>
      </c>
      <c r="E14" s="13">
        <v>-15</v>
      </c>
      <c r="F14" s="13">
        <v>-15</v>
      </c>
      <c r="G14" s="13">
        <v>-20</v>
      </c>
      <c r="H14" s="13">
        <v>-20</v>
      </c>
      <c r="I14" s="13">
        <v>-25</v>
      </c>
      <c r="J14" s="13">
        <v>-25</v>
      </c>
      <c r="K14" s="13">
        <v>-30</v>
      </c>
      <c r="L14" s="13">
        <v>-30</v>
      </c>
      <c r="M14" s="13">
        <v>-30</v>
      </c>
      <c r="N14" s="13">
        <v>-30</v>
      </c>
      <c r="O14" s="30">
        <v>0</v>
      </c>
    </row>
    <row r="15" spans="1:17" x14ac:dyDescent="0.25">
      <c r="A15" s="24" t="s">
        <v>55</v>
      </c>
      <c r="B15" s="44">
        <v>0</v>
      </c>
      <c r="C15" s="44">
        <v>-2</v>
      </c>
      <c r="D15" s="44">
        <v>-2</v>
      </c>
      <c r="E15" s="44">
        <v>-3</v>
      </c>
      <c r="F15" s="44">
        <v>-3</v>
      </c>
      <c r="G15" s="44">
        <v>-4</v>
      </c>
      <c r="H15" s="44">
        <v>-4</v>
      </c>
      <c r="I15" s="44">
        <v>-15</v>
      </c>
      <c r="J15" s="44">
        <v>-15</v>
      </c>
      <c r="K15" s="44">
        <v>-30</v>
      </c>
      <c r="L15" s="44">
        <v>-30</v>
      </c>
      <c r="M15" s="44">
        <v>-30</v>
      </c>
      <c r="N15" s="44">
        <v>-30</v>
      </c>
      <c r="O15" s="44">
        <v>0</v>
      </c>
      <c r="Q15">
        <f>5^0.7</f>
        <v>3.0851693136000478</v>
      </c>
    </row>
    <row r="16" spans="1:17" x14ac:dyDescent="0.25">
      <c r="A16" s="18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3" x14ac:dyDescent="0.25">
      <c r="A17" s="16" t="s">
        <v>19</v>
      </c>
      <c r="B17" s="14">
        <v>0</v>
      </c>
      <c r="C17" s="15">
        <v>1</v>
      </c>
      <c r="D17" s="14">
        <v>2</v>
      </c>
      <c r="E17" s="15">
        <v>3</v>
      </c>
      <c r="F17" s="14">
        <v>4</v>
      </c>
      <c r="G17" s="15">
        <v>5</v>
      </c>
      <c r="H17" s="14">
        <v>6</v>
      </c>
      <c r="I17" s="15">
        <v>7</v>
      </c>
      <c r="J17" s="14">
        <v>8</v>
      </c>
      <c r="K17" s="15">
        <v>9</v>
      </c>
      <c r="L17" s="14">
        <v>10</v>
      </c>
      <c r="M17" s="15">
        <v>11</v>
      </c>
    </row>
    <row r="18" spans="1:13" x14ac:dyDescent="0.25">
      <c r="A18" s="9" t="s">
        <v>15</v>
      </c>
      <c r="B18" s="14">
        <v>0</v>
      </c>
      <c r="C18" s="15">
        <v>0</v>
      </c>
      <c r="D18" s="14">
        <v>0</v>
      </c>
      <c r="E18" s="15">
        <v>-10</v>
      </c>
      <c r="F18" s="14">
        <v>-15</v>
      </c>
      <c r="G18" s="15">
        <v>-20</v>
      </c>
      <c r="H18" s="14">
        <v>-25</v>
      </c>
      <c r="I18" s="15">
        <v>-30</v>
      </c>
      <c r="J18" s="14">
        <v>-35</v>
      </c>
      <c r="K18" s="15">
        <v>-40</v>
      </c>
      <c r="L18" s="14">
        <v>-45</v>
      </c>
      <c r="M18" s="15">
        <v>-50</v>
      </c>
    </row>
    <row r="19" spans="1:13" x14ac:dyDescent="0.25">
      <c r="A19" s="24"/>
      <c r="B19" s="44">
        <v>0</v>
      </c>
      <c r="C19" s="44">
        <v>0</v>
      </c>
      <c r="D19" s="44">
        <v>0</v>
      </c>
      <c r="E19" s="44">
        <v>-2</v>
      </c>
      <c r="F19" s="44">
        <v>-4</v>
      </c>
      <c r="G19" s="44">
        <v>-10</v>
      </c>
      <c r="H19" s="44">
        <v>-20</v>
      </c>
      <c r="I19" s="44">
        <v>-30</v>
      </c>
      <c r="J19" s="44">
        <v>-35</v>
      </c>
      <c r="K19" s="44">
        <v>-40</v>
      </c>
      <c r="L19" s="44">
        <v>-45</v>
      </c>
      <c r="M19" s="44">
        <v>-50</v>
      </c>
    </row>
    <row r="21" spans="1:13" x14ac:dyDescent="0.25">
      <c r="A21" s="7" t="s">
        <v>20</v>
      </c>
      <c r="I21" t="s">
        <v>23</v>
      </c>
    </row>
    <row r="23" spans="1:13" x14ac:dyDescent="0.25">
      <c r="A23" s="20" t="s">
        <v>22</v>
      </c>
    </row>
    <row r="25" spans="1:13" ht="25.5" customHeight="1" x14ac:dyDescent="0.25">
      <c r="A25" s="20" t="s">
        <v>24</v>
      </c>
    </row>
    <row r="26" spans="1:13" ht="23.25" customHeight="1" x14ac:dyDescent="0.25">
      <c r="A26" s="78" t="s">
        <v>332</v>
      </c>
      <c r="B26" s="79"/>
      <c r="C26" s="79"/>
      <c r="D26" s="79"/>
      <c r="E26" s="79"/>
      <c r="F26" s="79"/>
      <c r="G26" s="79"/>
      <c r="H26" s="79"/>
      <c r="I26" s="7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Q30"/>
  <sheetViews>
    <sheetView workbookViewId="0"/>
    <sheetView workbookViewId="1"/>
  </sheetViews>
  <sheetFormatPr defaultRowHeight="15" x14ac:dyDescent="0.25"/>
  <cols>
    <col min="1" max="1" width="4.7109375" customWidth="1"/>
    <col min="2" max="2" width="10.5703125" customWidth="1"/>
    <col min="3" max="3" width="26.7109375" customWidth="1"/>
    <col min="4" max="4" width="12.42578125" customWidth="1"/>
    <col min="5" max="5" width="27.7109375" hidden="1" customWidth="1"/>
    <col min="6" max="6" width="7" customWidth="1"/>
    <col min="7" max="7" width="7.85546875" customWidth="1"/>
    <col min="8" max="8" width="8.42578125" customWidth="1"/>
    <col min="9" max="9" width="6.42578125" customWidth="1"/>
    <col min="10" max="10" width="7" customWidth="1"/>
    <col min="11" max="11" width="5" customWidth="1"/>
    <col min="12" max="12" width="9.42578125" customWidth="1"/>
    <col min="13" max="13" width="7.42578125" customWidth="1"/>
    <col min="14" max="15" width="10.5703125" customWidth="1"/>
    <col min="16" max="16" width="8.42578125" customWidth="1"/>
    <col min="17" max="17" width="8.28515625" customWidth="1"/>
  </cols>
  <sheetData>
    <row r="1" spans="1:17" ht="51" x14ac:dyDescent="0.25">
      <c r="A1" s="102" t="s">
        <v>25</v>
      </c>
      <c r="B1" s="129" t="s">
        <v>26</v>
      </c>
      <c r="C1" s="102" t="s">
        <v>27</v>
      </c>
      <c r="D1" s="102" t="s">
        <v>28</v>
      </c>
      <c r="E1" s="129" t="s">
        <v>29</v>
      </c>
      <c r="F1" s="102" t="s">
        <v>30</v>
      </c>
      <c r="G1" s="102" t="s">
        <v>31</v>
      </c>
      <c r="H1" s="102" t="s">
        <v>32</v>
      </c>
      <c r="I1" s="102" t="s">
        <v>33</v>
      </c>
      <c r="J1" s="102" t="s">
        <v>34</v>
      </c>
      <c r="K1" s="102" t="s">
        <v>35</v>
      </c>
      <c r="L1" s="102" t="s">
        <v>44</v>
      </c>
      <c r="M1" s="102" t="s">
        <v>36</v>
      </c>
      <c r="N1" s="103" t="s">
        <v>335</v>
      </c>
      <c r="O1" s="103" t="s">
        <v>336</v>
      </c>
      <c r="P1" s="104" t="s">
        <v>37</v>
      </c>
      <c r="Q1" s="104" t="s">
        <v>38</v>
      </c>
    </row>
    <row r="2" spans="1:17" s="74" customFormat="1" x14ac:dyDescent="0.25">
      <c r="A2" s="69">
        <v>1</v>
      </c>
      <c r="B2" s="70">
        <v>43484</v>
      </c>
      <c r="C2" s="69" t="s">
        <v>57</v>
      </c>
      <c r="D2" s="69" t="s">
        <v>39</v>
      </c>
      <c r="E2" s="71" t="str">
        <f>CONCATENATE(C2," ",D2,)</f>
        <v>Зима минус 100, год третий Трейл 50</v>
      </c>
      <c r="F2" s="69">
        <v>50.37</v>
      </c>
      <c r="G2" s="75">
        <v>513</v>
      </c>
      <c r="H2" s="72">
        <f t="shared" ref="H2:H9" si="0">F2+G2/100</f>
        <v>55.5</v>
      </c>
      <c r="I2" s="69">
        <v>1</v>
      </c>
      <c r="J2" s="69">
        <f>HLOOKUP(I2,'Правила расчёта'!$A$17:$M$19,3,FALSE)</f>
        <v>0</v>
      </c>
      <c r="K2" s="69">
        <v>0</v>
      </c>
      <c r="L2" s="73">
        <f>MROUND(IF(K2=0,0,H2/K2),0)</f>
        <v>0</v>
      </c>
      <c r="M2" s="69">
        <f>IF(L2=0,0,IF(L2&gt;=13,0,HLOOKUP(Гонки!L2,'Правила расчёта'!$A$13:$O$15,3,FALSE)))</f>
        <v>0</v>
      </c>
      <c r="N2" s="105">
        <f>H2+J2+M2</f>
        <v>55.5</v>
      </c>
      <c r="O2" s="106">
        <f>N2^0.7</f>
        <v>16.63432138995244</v>
      </c>
      <c r="P2" s="72">
        <v>14</v>
      </c>
      <c r="Q2" s="72">
        <v>37</v>
      </c>
    </row>
    <row r="3" spans="1:17" s="74" customFormat="1" x14ac:dyDescent="0.25">
      <c r="A3" s="69">
        <v>2</v>
      </c>
      <c r="B3" s="70">
        <v>43484</v>
      </c>
      <c r="C3" s="69" t="s">
        <v>57</v>
      </c>
      <c r="D3" s="69" t="s">
        <v>40</v>
      </c>
      <c r="E3" s="71" t="str">
        <f t="shared" ref="E3:E30" si="1">CONCATENATE(C3," ",D3,)</f>
        <v>Зима минус 100, год третий Трейл 100</v>
      </c>
      <c r="F3" s="69">
        <v>109.24</v>
      </c>
      <c r="G3" s="75">
        <v>1140</v>
      </c>
      <c r="H3" s="72">
        <f t="shared" si="0"/>
        <v>120.64</v>
      </c>
      <c r="I3" s="69">
        <v>1</v>
      </c>
      <c r="J3" s="69">
        <f>HLOOKUP(I3,'Правила расчёта'!$A$17:$M$19,3,FALSE)</f>
        <v>0</v>
      </c>
      <c r="K3" s="69">
        <v>1</v>
      </c>
      <c r="L3" s="73">
        <f>MROUND(IF(K3=0,0,H3/K3),1)</f>
        <v>121</v>
      </c>
      <c r="M3" s="69">
        <f>IF(L3=0,0,IF(L3&gt;=13,0,HLOOKUP(Гонки!L3,'Правила расчёта'!$A$13:$O$15,3,FALSE)))</f>
        <v>0</v>
      </c>
      <c r="N3" s="105">
        <f>H3+J3+M3</f>
        <v>120.64</v>
      </c>
      <c r="O3" s="106">
        <f t="shared" ref="O3:O30" si="2">N3^0.7</f>
        <v>28.644677032917802</v>
      </c>
      <c r="P3" s="72">
        <v>3</v>
      </c>
      <c r="Q3" s="72">
        <v>18</v>
      </c>
    </row>
    <row r="4" spans="1:17" s="74" customFormat="1" x14ac:dyDescent="0.25">
      <c r="A4" s="69">
        <v>1</v>
      </c>
      <c r="B4" s="70">
        <v>43484</v>
      </c>
      <c r="C4" s="69" t="s">
        <v>58</v>
      </c>
      <c r="D4" s="69" t="s">
        <v>53</v>
      </c>
      <c r="E4" s="71" t="str">
        <f>CONCATENATE(C4," ",D4,)</f>
        <v>Жук-трейл # 9 Вязынка Трейл 5</v>
      </c>
      <c r="F4" s="69">
        <v>5.33</v>
      </c>
      <c r="G4" s="75">
        <v>75</v>
      </c>
      <c r="H4" s="72">
        <f t="shared" si="0"/>
        <v>6.08</v>
      </c>
      <c r="I4" s="69">
        <v>1</v>
      </c>
      <c r="J4" s="69">
        <f>HLOOKUP(I4,'Правила расчёта'!$A$17:$M$19,3,FALSE)</f>
        <v>0</v>
      </c>
      <c r="K4" s="69">
        <v>0</v>
      </c>
      <c r="L4" s="73">
        <f t="shared" ref="L4:L6" si="3">MROUND(IF(K4=0,0,H4/K4),1)</f>
        <v>0</v>
      </c>
      <c r="M4" s="69">
        <f>IF(L4=0,0,IF(L4&gt;=13,0,HLOOKUP(Гонки!L4,'Правила расчёта'!$A$13:$O$15,3,FALSE)))</f>
        <v>0</v>
      </c>
      <c r="N4" s="105">
        <f t="shared" ref="N4:N6" si="4">H4+J4+M4</f>
        <v>6.08</v>
      </c>
      <c r="O4" s="106">
        <f t="shared" si="2"/>
        <v>3.5377937103539803</v>
      </c>
      <c r="P4" s="72">
        <v>14</v>
      </c>
      <c r="Q4" s="72">
        <v>22</v>
      </c>
    </row>
    <row r="5" spans="1:17" s="74" customFormat="1" x14ac:dyDescent="0.25">
      <c r="A5" s="69">
        <v>2</v>
      </c>
      <c r="B5" s="70">
        <v>43484</v>
      </c>
      <c r="C5" s="69" t="s">
        <v>58</v>
      </c>
      <c r="D5" s="69" t="s">
        <v>42</v>
      </c>
      <c r="E5" s="71" t="str">
        <f t="shared" ref="E5:E6" si="5">CONCATENATE(C5," ",D5,)</f>
        <v>Жук-трейл # 9 Вязынка Трейл 10</v>
      </c>
      <c r="F5" s="69">
        <v>11.14</v>
      </c>
      <c r="G5" s="75">
        <v>128</v>
      </c>
      <c r="H5" s="72">
        <f t="shared" si="0"/>
        <v>12.42</v>
      </c>
      <c r="I5" s="69">
        <v>1</v>
      </c>
      <c r="J5" s="69">
        <f>HLOOKUP(I5,'Правила расчёта'!$A$17:$M$19,3,FALSE)</f>
        <v>0</v>
      </c>
      <c r="K5" s="69">
        <v>0</v>
      </c>
      <c r="L5" s="73">
        <f t="shared" si="3"/>
        <v>0</v>
      </c>
      <c r="M5" s="69">
        <f>IF(L5=0,0,IF(L5&gt;=13,0,HLOOKUP(Гонки!L5,'Правила расчёта'!$A$13:$O$15,3,FALSE)))</f>
        <v>0</v>
      </c>
      <c r="N5" s="105">
        <f t="shared" si="4"/>
        <v>12.42</v>
      </c>
      <c r="O5" s="106">
        <f t="shared" si="2"/>
        <v>5.8329078730552997</v>
      </c>
      <c r="P5" s="72">
        <v>31</v>
      </c>
      <c r="Q5" s="72">
        <v>67</v>
      </c>
    </row>
    <row r="6" spans="1:17" s="74" customFormat="1" x14ac:dyDescent="0.25">
      <c r="A6" s="69">
        <v>3</v>
      </c>
      <c r="B6" s="70">
        <v>43484</v>
      </c>
      <c r="C6" s="69" t="s">
        <v>58</v>
      </c>
      <c r="D6" s="69" t="s">
        <v>41</v>
      </c>
      <c r="E6" s="71" t="str">
        <f t="shared" si="5"/>
        <v>Жук-трейл # 9 Вязынка Трейл 21</v>
      </c>
      <c r="F6" s="69">
        <v>21.63</v>
      </c>
      <c r="G6" s="75">
        <v>247</v>
      </c>
      <c r="H6" s="72">
        <f>F6+G6/100</f>
        <v>24.099999999999998</v>
      </c>
      <c r="I6" s="69">
        <v>1</v>
      </c>
      <c r="J6" s="69">
        <f>HLOOKUP(I6,'Правила расчёта'!$A$17:$M$19,3,FALSE)</f>
        <v>0</v>
      </c>
      <c r="K6" s="69">
        <v>0</v>
      </c>
      <c r="L6" s="73">
        <f t="shared" si="3"/>
        <v>0</v>
      </c>
      <c r="M6" s="69">
        <f>IF(L6=0,0,IF(L6&gt;=13,0,HLOOKUP(Гонки!L6,'Правила расчёта'!$A$13:$O$15,3,FALSE)))</f>
        <v>0</v>
      </c>
      <c r="N6" s="105">
        <f t="shared" si="4"/>
        <v>24.099999999999998</v>
      </c>
      <c r="O6" s="106">
        <f t="shared" si="2"/>
        <v>9.2770934168591523</v>
      </c>
      <c r="P6" s="72">
        <v>13</v>
      </c>
      <c r="Q6" s="72">
        <v>70</v>
      </c>
    </row>
    <row r="7" spans="1:17" s="118" customFormat="1" x14ac:dyDescent="0.25">
      <c r="A7" s="112">
        <v>3</v>
      </c>
      <c r="B7" s="113">
        <v>43527</v>
      </c>
      <c r="C7" s="112" t="s">
        <v>59</v>
      </c>
      <c r="D7" s="112" t="s">
        <v>53</v>
      </c>
      <c r="E7" s="114" t="str">
        <f>CONCATENATE(C7," ",D7,)</f>
        <v>Жук-трейл # 10 Неман Трейл 5</v>
      </c>
      <c r="F7" s="112">
        <v>4.95</v>
      </c>
      <c r="G7" s="112">
        <v>63</v>
      </c>
      <c r="H7" s="115">
        <f t="shared" si="0"/>
        <v>5.58</v>
      </c>
      <c r="I7" s="112">
        <v>1</v>
      </c>
      <c r="J7" s="112">
        <f>HLOOKUP(I7,'Правила расчёта'!$A$17:$M$19,3,FALSE)</f>
        <v>0</v>
      </c>
      <c r="K7" s="112">
        <v>0</v>
      </c>
      <c r="L7" s="116">
        <f t="shared" ref="L7:L26" si="6">MROUND(IF(K7=0,0,H7/K7),1)</f>
        <v>0</v>
      </c>
      <c r="M7" s="112">
        <f>IF(L7=0,0,IF(L7&gt;=13,0,HLOOKUP(Гонки!L7,'Правила расчёта'!$A$13:$O$15,3,FALSE)))</f>
        <v>0</v>
      </c>
      <c r="N7" s="117">
        <f>H7+J7+M7</f>
        <v>5.58</v>
      </c>
      <c r="O7" s="106">
        <f t="shared" si="2"/>
        <v>3.331531617600195</v>
      </c>
      <c r="P7" s="115">
        <v>11</v>
      </c>
      <c r="Q7" s="115">
        <v>19</v>
      </c>
    </row>
    <row r="8" spans="1:17" s="118" customFormat="1" x14ac:dyDescent="0.25">
      <c r="A8" s="112">
        <v>4</v>
      </c>
      <c r="B8" s="113">
        <v>43527</v>
      </c>
      <c r="C8" s="112" t="s">
        <v>59</v>
      </c>
      <c r="D8" s="112" t="s">
        <v>42</v>
      </c>
      <c r="E8" s="114" t="str">
        <f>CONCATENATE(C8," ",D8,)</f>
        <v>Жук-трейл # 10 Неман Трейл 10</v>
      </c>
      <c r="F8" s="112">
        <v>10.039999999999999</v>
      </c>
      <c r="G8" s="112">
        <v>158</v>
      </c>
      <c r="H8" s="115">
        <f t="shared" si="0"/>
        <v>11.62</v>
      </c>
      <c r="I8" s="112">
        <v>1</v>
      </c>
      <c r="J8" s="112">
        <f>HLOOKUP(I8,'Правила расчёта'!$A$17:$M$19,3,FALSE)</f>
        <v>0</v>
      </c>
      <c r="K8" s="112">
        <v>0</v>
      </c>
      <c r="L8" s="116">
        <f t="shared" si="6"/>
        <v>0</v>
      </c>
      <c r="M8" s="112">
        <f>IF(L8=0,0,IF(L8&gt;=13,0,HLOOKUP(Гонки!L8,'Правила расчёта'!$A$13:$O$15,3,FALSE)))</f>
        <v>0</v>
      </c>
      <c r="N8" s="117">
        <f>H8+J8+M8</f>
        <v>11.62</v>
      </c>
      <c r="O8" s="106">
        <f t="shared" si="2"/>
        <v>5.5672957090527282</v>
      </c>
      <c r="P8" s="115">
        <v>33</v>
      </c>
      <c r="Q8" s="115">
        <v>69</v>
      </c>
    </row>
    <row r="9" spans="1:17" s="118" customFormat="1" x14ac:dyDescent="0.25">
      <c r="A9" s="112">
        <v>5</v>
      </c>
      <c r="B9" s="113">
        <v>43527</v>
      </c>
      <c r="C9" s="112" t="s">
        <v>59</v>
      </c>
      <c r="D9" s="112" t="s">
        <v>41</v>
      </c>
      <c r="E9" s="114" t="str">
        <f>CONCATENATE(C9," ",D9,)</f>
        <v>Жук-трейл # 10 Неман Трейл 21</v>
      </c>
      <c r="F9" s="112">
        <f>F8*2</f>
        <v>20.079999999999998</v>
      </c>
      <c r="G9" s="112">
        <f>G8*2</f>
        <v>316</v>
      </c>
      <c r="H9" s="115">
        <f t="shared" si="0"/>
        <v>23.24</v>
      </c>
      <c r="I9" s="112">
        <v>2</v>
      </c>
      <c r="J9" s="112">
        <f>HLOOKUP(I9,'Правила расчёта'!$A$17:$M$19,3,FALSE)</f>
        <v>0</v>
      </c>
      <c r="K9" s="112">
        <v>0</v>
      </c>
      <c r="L9" s="116">
        <f t="shared" si="6"/>
        <v>0</v>
      </c>
      <c r="M9" s="112">
        <f>IF(L9=0,0,IF(L9&gt;=13,0,HLOOKUP(Гонки!L9,'Правила расчёта'!$A$13:$O$15,3,FALSE)))</f>
        <v>0</v>
      </c>
      <c r="N9" s="117">
        <f>H9+J9+M9</f>
        <v>23.24</v>
      </c>
      <c r="O9" s="106">
        <f t="shared" si="2"/>
        <v>9.0440985618037288</v>
      </c>
      <c r="P9" s="115">
        <v>11</v>
      </c>
      <c r="Q9" s="115">
        <v>63</v>
      </c>
    </row>
    <row r="10" spans="1:17" x14ac:dyDescent="0.25">
      <c r="A10" s="24">
        <v>6</v>
      </c>
      <c r="B10" s="48">
        <v>43569</v>
      </c>
      <c r="C10" s="37" t="s">
        <v>60</v>
      </c>
      <c r="D10" s="24" t="s">
        <v>41</v>
      </c>
      <c r="E10" s="22" t="str">
        <f t="shared" si="1"/>
        <v>Жук-трейл # 11 Крево Трейл 21</v>
      </c>
      <c r="F10" s="46">
        <v>22.7</v>
      </c>
      <c r="G10" s="21">
        <v>530</v>
      </c>
      <c r="H10" s="23">
        <f t="shared" ref="H10:H30" si="7">F10+G10/100</f>
        <v>28</v>
      </c>
      <c r="I10" s="21">
        <v>1</v>
      </c>
      <c r="J10" s="21">
        <f>HLOOKUP(I10,'Правила расчёта'!$A$17:$M$19,3,FALSE)</f>
        <v>0</v>
      </c>
      <c r="K10" s="21">
        <v>1</v>
      </c>
      <c r="L10" s="45">
        <f t="shared" si="6"/>
        <v>28</v>
      </c>
      <c r="M10" s="21">
        <f>IF(L10=0,0,IF(L10&gt;=13,0,HLOOKUP(Гонки!L10,'Правила расчёта'!$A$13:$O$15,3,FALSE)))</f>
        <v>0</v>
      </c>
      <c r="N10" s="105">
        <f t="shared" ref="N10:N30" si="8">H10+J10+M10</f>
        <v>28</v>
      </c>
      <c r="O10" s="106">
        <f t="shared" si="2"/>
        <v>10.304113218507693</v>
      </c>
      <c r="P10" s="23">
        <v>15</v>
      </c>
      <c r="Q10" s="23">
        <v>50</v>
      </c>
    </row>
    <row r="11" spans="1:17" x14ac:dyDescent="0.25">
      <c r="A11" s="21">
        <v>7</v>
      </c>
      <c r="B11" s="48">
        <v>43569</v>
      </c>
      <c r="C11" s="37" t="s">
        <v>60</v>
      </c>
      <c r="D11" s="24" t="s">
        <v>42</v>
      </c>
      <c r="E11" s="22" t="str">
        <f t="shared" si="1"/>
        <v>Жук-трейл # 11 Крево Трейл 10</v>
      </c>
      <c r="F11" s="24">
        <v>13.64</v>
      </c>
      <c r="G11" s="21">
        <v>1075</v>
      </c>
      <c r="H11" s="23">
        <f t="shared" si="7"/>
        <v>24.39</v>
      </c>
      <c r="I11" s="21">
        <v>1</v>
      </c>
      <c r="J11" s="21">
        <f>HLOOKUP(I11,'Правила расчёта'!$A$17:$M$19,3,FALSE)</f>
        <v>0</v>
      </c>
      <c r="K11" s="21">
        <v>0</v>
      </c>
      <c r="L11" s="45">
        <f t="shared" si="6"/>
        <v>0</v>
      </c>
      <c r="M11" s="21">
        <f>IF(L11=0,0,IF(L11&gt;=13,0,HLOOKUP(Гонки!L11,'Правила расчёта'!$A$13:$O$15,3,FALSE)))</f>
        <v>0</v>
      </c>
      <c r="N11" s="105">
        <f t="shared" si="8"/>
        <v>24.39</v>
      </c>
      <c r="O11" s="106">
        <f t="shared" si="2"/>
        <v>9.3550962525318724</v>
      </c>
      <c r="P11" s="23">
        <v>33</v>
      </c>
      <c r="Q11" s="23">
        <v>64</v>
      </c>
    </row>
    <row r="12" spans="1:17" x14ac:dyDescent="0.25">
      <c r="A12" s="21">
        <v>8</v>
      </c>
      <c r="B12" s="48">
        <v>43569</v>
      </c>
      <c r="C12" s="37" t="s">
        <v>60</v>
      </c>
      <c r="D12" s="24" t="s">
        <v>53</v>
      </c>
      <c r="E12" s="22" t="str">
        <f t="shared" si="1"/>
        <v>Жук-трейл # 11 Крево Трейл 5</v>
      </c>
      <c r="F12" s="46">
        <v>5.9</v>
      </c>
      <c r="G12" s="21">
        <v>215</v>
      </c>
      <c r="H12" s="23">
        <f t="shared" si="7"/>
        <v>8.0500000000000007</v>
      </c>
      <c r="I12" s="21">
        <v>1</v>
      </c>
      <c r="J12" s="21">
        <f>HLOOKUP(I12,'Правила расчёта'!$A$17:$M$19,3,FALSE)</f>
        <v>0</v>
      </c>
      <c r="K12" s="21">
        <v>0</v>
      </c>
      <c r="L12" s="45">
        <f t="shared" si="6"/>
        <v>0</v>
      </c>
      <c r="M12" s="21">
        <f>IF(L12=0,0,IF(L12&gt;=13,0,HLOOKUP(Гонки!L12,'Правила расчёта'!$A$13:$O$15,3,FALSE)))</f>
        <v>0</v>
      </c>
      <c r="N12" s="105">
        <f t="shared" si="8"/>
        <v>8.0500000000000007</v>
      </c>
      <c r="O12" s="106">
        <f t="shared" si="2"/>
        <v>4.3058323494084938</v>
      </c>
      <c r="P12" s="23">
        <v>27</v>
      </c>
      <c r="Q12" s="23">
        <v>25</v>
      </c>
    </row>
    <row r="13" spans="1:17" x14ac:dyDescent="0.25">
      <c r="A13" s="21">
        <v>9</v>
      </c>
      <c r="B13" s="48">
        <v>43569</v>
      </c>
      <c r="C13" s="37" t="s">
        <v>465</v>
      </c>
      <c r="D13" s="37" t="s">
        <v>466</v>
      </c>
      <c r="E13" s="22" t="str">
        <f t="shared" si="1"/>
        <v>Ультра -трейл Витовт Трейл 80</v>
      </c>
      <c r="F13" s="24">
        <v>80.67</v>
      </c>
      <c r="G13" s="21">
        <v>363</v>
      </c>
      <c r="H13" s="23">
        <f t="shared" si="7"/>
        <v>84.3</v>
      </c>
      <c r="I13" s="21">
        <v>1</v>
      </c>
      <c r="J13" s="21">
        <f>HLOOKUP(I13,'Правила расчёта'!$A$17:$M$19,3,FALSE)</f>
        <v>0</v>
      </c>
      <c r="K13" s="21">
        <v>3</v>
      </c>
      <c r="L13" s="45">
        <f t="shared" si="6"/>
        <v>28</v>
      </c>
      <c r="M13" s="21">
        <f>IF(L13=0,0,IF(L13&gt;=13,0,HLOOKUP(Гонки!L13,'Правила расчёта'!$A$13:$O$15,3,FALSE)))</f>
        <v>0</v>
      </c>
      <c r="N13" s="105">
        <f t="shared" si="8"/>
        <v>84.3</v>
      </c>
      <c r="O13" s="106">
        <f t="shared" si="2"/>
        <v>22.288420990151067</v>
      </c>
      <c r="P13" s="23">
        <v>4</v>
      </c>
      <c r="Q13" s="23">
        <v>25</v>
      </c>
    </row>
    <row r="14" spans="1:17" x14ac:dyDescent="0.25">
      <c r="A14" s="21">
        <v>10</v>
      </c>
      <c r="B14" s="48">
        <v>43569</v>
      </c>
      <c r="C14" s="37" t="s">
        <v>465</v>
      </c>
      <c r="D14" s="24" t="s">
        <v>43</v>
      </c>
      <c r="E14" s="22" t="str">
        <f t="shared" si="1"/>
        <v>Ультра -трейл Витовт Трейл 42</v>
      </c>
      <c r="F14" s="24">
        <v>40.340000000000003</v>
      </c>
      <c r="G14" s="21">
        <v>89</v>
      </c>
      <c r="H14" s="23">
        <f t="shared" si="7"/>
        <v>41.230000000000004</v>
      </c>
      <c r="I14" s="21">
        <v>1</v>
      </c>
      <c r="J14" s="21">
        <f>HLOOKUP(I14,'Правила расчёта'!$A$17:$M$19,3,FALSE)</f>
        <v>0</v>
      </c>
      <c r="K14" s="21">
        <v>2</v>
      </c>
      <c r="L14" s="45">
        <f t="shared" si="6"/>
        <v>21</v>
      </c>
      <c r="M14" s="21">
        <f>IF(L14=0,0,IF(L14&gt;=13,0,HLOOKUP(Гонки!L14,'Правила расчёта'!$A$13:$O$15,3,FALSE)))</f>
        <v>0</v>
      </c>
      <c r="N14" s="105">
        <f t="shared" si="8"/>
        <v>41.230000000000004</v>
      </c>
      <c r="O14" s="106">
        <f t="shared" si="2"/>
        <v>13.509812897672216</v>
      </c>
      <c r="P14" s="23">
        <v>5</v>
      </c>
      <c r="Q14" s="23">
        <v>27</v>
      </c>
    </row>
    <row r="15" spans="1:17" x14ac:dyDescent="0.25">
      <c r="A15" s="21">
        <v>11</v>
      </c>
      <c r="B15" s="48">
        <v>43610</v>
      </c>
      <c r="C15" s="37" t="s">
        <v>556</v>
      </c>
      <c r="D15" s="24" t="s">
        <v>41</v>
      </c>
      <c r="E15" s="22" t="str">
        <f t="shared" si="1"/>
        <v>Марафон Налибоки Трейл 21</v>
      </c>
      <c r="F15" s="24">
        <v>25.1</v>
      </c>
      <c r="G15" s="21">
        <v>165</v>
      </c>
      <c r="H15" s="23">
        <f t="shared" si="7"/>
        <v>26.75</v>
      </c>
      <c r="I15" s="21">
        <v>1</v>
      </c>
      <c r="J15" s="21">
        <f>HLOOKUP(I15,'Правила расчёта'!$A$17:$M$19,3,FALSE)</f>
        <v>0</v>
      </c>
      <c r="K15" s="21">
        <v>2</v>
      </c>
      <c r="L15" s="45">
        <f t="shared" si="6"/>
        <v>13</v>
      </c>
      <c r="M15" s="21">
        <f>IF(L15=0,0,IF(L15&gt;=13,0,HLOOKUP(Гонки!L15,'Правила расчёта'!$A$13:$O$15,3,FALSE)))</f>
        <v>0</v>
      </c>
      <c r="N15" s="105">
        <f t="shared" si="8"/>
        <v>26.75</v>
      </c>
      <c r="O15" s="106">
        <f t="shared" si="2"/>
        <v>9.9799105897405713</v>
      </c>
      <c r="P15" s="23">
        <v>36</v>
      </c>
      <c r="Q15" s="23">
        <v>74</v>
      </c>
    </row>
    <row r="16" spans="1:17" x14ac:dyDescent="0.25">
      <c r="A16" s="21">
        <v>12</v>
      </c>
      <c r="B16" s="48">
        <v>43610</v>
      </c>
      <c r="C16" s="37" t="s">
        <v>556</v>
      </c>
      <c r="D16" s="24" t="s">
        <v>43</v>
      </c>
      <c r="E16" s="22" t="str">
        <f t="shared" si="1"/>
        <v>Марафон Налибоки Трейл 42</v>
      </c>
      <c r="F16" s="24">
        <v>44.9</v>
      </c>
      <c r="G16" s="21">
        <v>167</v>
      </c>
      <c r="H16" s="23">
        <f t="shared" si="7"/>
        <v>46.57</v>
      </c>
      <c r="I16" s="21">
        <v>1</v>
      </c>
      <c r="J16" s="21">
        <f>HLOOKUP(I16,'Правила расчёта'!$A$17:$M$19,3,FALSE)</f>
        <v>0</v>
      </c>
      <c r="K16" s="21">
        <v>4</v>
      </c>
      <c r="L16" s="45">
        <f t="shared" si="6"/>
        <v>12</v>
      </c>
      <c r="M16" s="21">
        <f>IF(L16=0,0,IF(L16&gt;=13,0,HLOOKUP(Гонки!L16,'Правила расчёта'!$A$13:$O$15,3,FALSE)))</f>
        <v>-2</v>
      </c>
      <c r="N16" s="105">
        <f t="shared" si="8"/>
        <v>44.57</v>
      </c>
      <c r="O16" s="106">
        <f t="shared" si="2"/>
        <v>14.266907446536784</v>
      </c>
      <c r="P16" s="23">
        <v>17</v>
      </c>
      <c r="Q16" s="23">
        <v>42</v>
      </c>
    </row>
    <row r="17" spans="1:17" x14ac:dyDescent="0.25">
      <c r="A17" s="21">
        <v>13</v>
      </c>
      <c r="B17" s="48">
        <v>43610</v>
      </c>
      <c r="C17" s="37" t="s">
        <v>556</v>
      </c>
      <c r="D17" s="24" t="s">
        <v>40</v>
      </c>
      <c r="E17" s="22" t="str">
        <f t="shared" si="1"/>
        <v>Марафон Налибоки Трейл 100</v>
      </c>
      <c r="F17" s="24">
        <v>104.7</v>
      </c>
      <c r="G17" s="21">
        <v>205</v>
      </c>
      <c r="H17" s="23">
        <f t="shared" si="7"/>
        <v>106.75</v>
      </c>
      <c r="I17" s="21">
        <v>1</v>
      </c>
      <c r="J17" s="21">
        <f>HLOOKUP(I17,'Правила расчёта'!$A$17:$M$19,3,FALSE)</f>
        <v>0</v>
      </c>
      <c r="K17" s="21">
        <v>8</v>
      </c>
      <c r="L17" s="45">
        <f t="shared" si="6"/>
        <v>13</v>
      </c>
      <c r="M17" s="21">
        <f>IF(L17=0,0,IF(L17&gt;=13,0,HLOOKUP(Гонки!L17,'Правила расчёта'!$A$13:$O$15,3,FALSE)))</f>
        <v>0</v>
      </c>
      <c r="N17" s="105">
        <f t="shared" si="8"/>
        <v>106.75</v>
      </c>
      <c r="O17" s="106">
        <f t="shared" si="2"/>
        <v>26.294052067475082</v>
      </c>
      <c r="P17" s="23">
        <v>4</v>
      </c>
      <c r="Q17" s="23">
        <v>39</v>
      </c>
    </row>
    <row r="18" spans="1:17" s="152" customFormat="1" x14ac:dyDescent="0.25">
      <c r="A18" s="144">
        <v>14</v>
      </c>
      <c r="B18" s="145">
        <v>43653</v>
      </c>
      <c r="C18" s="146" t="s">
        <v>61</v>
      </c>
      <c r="D18" s="146" t="s">
        <v>694</v>
      </c>
      <c r="E18" s="147" t="str">
        <f t="shared" si="1"/>
        <v>Жук-трейл # 12 Купалье Трейл 5 Дн</v>
      </c>
      <c r="F18" s="146">
        <v>5.69</v>
      </c>
      <c r="G18" s="146">
        <v>95</v>
      </c>
      <c r="H18" s="146">
        <f t="shared" si="7"/>
        <v>6.6400000000000006</v>
      </c>
      <c r="I18" s="144">
        <v>1</v>
      </c>
      <c r="J18" s="144">
        <f>HLOOKUP(I18,'Правила расчёта'!$A$17:$M$19,3,FALSE)</f>
        <v>0</v>
      </c>
      <c r="K18" s="146">
        <v>0</v>
      </c>
      <c r="L18" s="148">
        <f t="shared" si="6"/>
        <v>0</v>
      </c>
      <c r="M18" s="144">
        <f>IF(L18=0,0,IF(L18&gt;=13,0,HLOOKUP(Гонки!L18,'Правила расчёта'!$A$13:$O$15,3,FALSE)))</f>
        <v>0</v>
      </c>
      <c r="N18" s="149">
        <f t="shared" si="8"/>
        <v>6.6400000000000006</v>
      </c>
      <c r="O18" s="150">
        <f t="shared" si="2"/>
        <v>3.7628564925678214</v>
      </c>
      <c r="P18" s="151">
        <v>14</v>
      </c>
      <c r="Q18" s="151">
        <v>12</v>
      </c>
    </row>
    <row r="19" spans="1:17" s="152" customFormat="1" x14ac:dyDescent="0.25">
      <c r="A19" s="144">
        <v>15</v>
      </c>
      <c r="B19" s="145">
        <v>43653</v>
      </c>
      <c r="C19" s="146" t="s">
        <v>61</v>
      </c>
      <c r="D19" s="146" t="s">
        <v>695</v>
      </c>
      <c r="E19" s="147" t="str">
        <f t="shared" si="1"/>
        <v>Жук-трейл # 12 Купалье Трейл 10 Дн</v>
      </c>
      <c r="F19" s="146">
        <f>F18*2</f>
        <v>11.38</v>
      </c>
      <c r="G19" s="146">
        <v>181</v>
      </c>
      <c r="H19" s="146">
        <f t="shared" si="7"/>
        <v>13.190000000000001</v>
      </c>
      <c r="I19" s="144">
        <v>2</v>
      </c>
      <c r="J19" s="144">
        <f>HLOOKUP(I19,'Правила расчёта'!$A$17:$M$19,3,FALSE)</f>
        <v>0</v>
      </c>
      <c r="K19" s="146">
        <v>1</v>
      </c>
      <c r="L19" s="148">
        <f t="shared" si="6"/>
        <v>13</v>
      </c>
      <c r="M19" s="144">
        <f>IF(L19=0,0,IF(L19&gt;=13,0,HLOOKUP(Гонки!L19,'Правила расчёта'!$A$13:$O$15,3,FALSE)))</f>
        <v>0</v>
      </c>
      <c r="N19" s="149">
        <f t="shared" si="8"/>
        <v>13.190000000000001</v>
      </c>
      <c r="O19" s="150">
        <f t="shared" si="2"/>
        <v>6.0837499668127117</v>
      </c>
      <c r="P19" s="151">
        <v>3</v>
      </c>
      <c r="Q19" s="151">
        <v>14</v>
      </c>
    </row>
    <row r="20" spans="1:17" x14ac:dyDescent="0.25">
      <c r="A20" s="21">
        <v>16</v>
      </c>
      <c r="B20" s="25">
        <v>43653</v>
      </c>
      <c r="C20" s="24" t="s">
        <v>61</v>
      </c>
      <c r="D20" s="24" t="s">
        <v>696</v>
      </c>
      <c r="E20" s="147" t="str">
        <f t="shared" si="1"/>
        <v>Жук-трейл # 12 Купалье Трейл 5 Н</v>
      </c>
      <c r="F20" s="24">
        <v>5.69</v>
      </c>
      <c r="G20" s="24">
        <v>105</v>
      </c>
      <c r="H20" s="24">
        <f t="shared" si="7"/>
        <v>6.74</v>
      </c>
      <c r="I20" s="21">
        <v>1</v>
      </c>
      <c r="J20" s="21">
        <f>HLOOKUP(I20,'Правила расчёта'!$A$17:$M$19,3,FALSE)</f>
        <v>0</v>
      </c>
      <c r="K20" s="24">
        <v>0</v>
      </c>
      <c r="L20" s="45">
        <f t="shared" si="6"/>
        <v>0</v>
      </c>
      <c r="M20" s="21">
        <f>IF(L20=0,0,IF(L20&gt;=13,0,HLOOKUP(Гонки!L20,'Правила расчёта'!$A$13:$O$15,3,FALSE)))</f>
        <v>0</v>
      </c>
      <c r="N20" s="105">
        <f t="shared" si="8"/>
        <v>6.74</v>
      </c>
      <c r="O20" s="106">
        <f t="shared" si="2"/>
        <v>3.8024361272656297</v>
      </c>
      <c r="P20" s="26">
        <v>42</v>
      </c>
      <c r="Q20" s="26">
        <v>27</v>
      </c>
    </row>
    <row r="21" spans="1:17" x14ac:dyDescent="0.25">
      <c r="A21" s="21">
        <v>17</v>
      </c>
      <c r="B21" s="25">
        <v>43653</v>
      </c>
      <c r="C21" s="24" t="s">
        <v>61</v>
      </c>
      <c r="D21" s="24" t="s">
        <v>697</v>
      </c>
      <c r="E21" s="147" t="str">
        <f t="shared" si="1"/>
        <v>Жук-трейл # 12 Купалье Трейл 10 Н</v>
      </c>
      <c r="F21" s="24">
        <f>F20*2</f>
        <v>11.38</v>
      </c>
      <c r="G21" s="24">
        <f>G20*2</f>
        <v>210</v>
      </c>
      <c r="H21" s="24">
        <f t="shared" si="7"/>
        <v>13.48</v>
      </c>
      <c r="I21" s="21">
        <v>2</v>
      </c>
      <c r="J21" s="21">
        <f>HLOOKUP(I21,'Правила расчёта'!$A$17:$M$19,3,FALSE)</f>
        <v>0</v>
      </c>
      <c r="K21" s="24">
        <v>1</v>
      </c>
      <c r="L21" s="45">
        <f t="shared" si="6"/>
        <v>13</v>
      </c>
      <c r="M21" s="21">
        <f>IF(L21=0,0,IF(L21&gt;=13,0,HLOOKUP(Гонки!L21,'Правила расчёта'!$A$13:$O$15,3,FALSE)))</f>
        <v>0</v>
      </c>
      <c r="N21" s="105">
        <f t="shared" si="8"/>
        <v>13.48</v>
      </c>
      <c r="O21" s="106">
        <f t="shared" si="2"/>
        <v>6.1770757127260634</v>
      </c>
      <c r="P21" s="26">
        <v>30</v>
      </c>
      <c r="Q21" s="26">
        <v>62</v>
      </c>
    </row>
    <row r="22" spans="1:17" x14ac:dyDescent="0.25">
      <c r="A22" s="21">
        <v>18</v>
      </c>
      <c r="B22" s="25">
        <v>43653</v>
      </c>
      <c r="C22" s="24" t="s">
        <v>61</v>
      </c>
      <c r="D22" s="24" t="s">
        <v>698</v>
      </c>
      <c r="E22" s="147" t="str">
        <f t="shared" si="1"/>
        <v>Жук-трейл # 12 Купалье Трейл 21 Н</v>
      </c>
      <c r="F22" s="24">
        <f>F20*4</f>
        <v>22.76</v>
      </c>
      <c r="G22" s="24">
        <f>G20*4</f>
        <v>420</v>
      </c>
      <c r="H22" s="24">
        <f t="shared" si="7"/>
        <v>26.96</v>
      </c>
      <c r="I22" s="21">
        <v>4</v>
      </c>
      <c r="J22" s="21">
        <f>HLOOKUP(I22,'Правила расчёта'!$A$17:$M$19,3,FALSE)</f>
        <v>-4</v>
      </c>
      <c r="K22" s="24">
        <v>2</v>
      </c>
      <c r="L22" s="45">
        <f t="shared" si="6"/>
        <v>13</v>
      </c>
      <c r="M22" s="21">
        <f>IF(L22=0,0,IF(L22&gt;=13,0,HLOOKUP(Гонки!L22,'Правила расчёта'!$A$13:$O$15,3,FALSE)))</f>
        <v>0</v>
      </c>
      <c r="N22" s="105">
        <f t="shared" si="8"/>
        <v>22.96</v>
      </c>
      <c r="O22" s="106">
        <f>N22^0.7</f>
        <v>8.9676844597102932</v>
      </c>
      <c r="P22" s="26">
        <v>7</v>
      </c>
      <c r="Q22" s="26">
        <v>39</v>
      </c>
    </row>
    <row r="23" spans="1:17" x14ac:dyDescent="0.25">
      <c r="A23" s="21">
        <v>19</v>
      </c>
      <c r="B23" s="25">
        <v>43744</v>
      </c>
      <c r="C23" s="43" t="s">
        <v>62</v>
      </c>
      <c r="D23" s="24" t="s">
        <v>53</v>
      </c>
      <c r="E23" s="22" t="str">
        <f t="shared" si="1"/>
        <v>Жук-трейл # 13 Мир Трейл 5</v>
      </c>
      <c r="F23" s="24"/>
      <c r="G23" s="37"/>
      <c r="H23" s="24">
        <f t="shared" si="7"/>
        <v>0</v>
      </c>
      <c r="I23" s="24"/>
      <c r="J23" s="21">
        <f>HLOOKUP(I23,'Правила расчёта'!$A$17:$M$19,3,FALSE)</f>
        <v>0</v>
      </c>
      <c r="K23" s="37">
        <v>0</v>
      </c>
      <c r="L23" s="45">
        <f t="shared" si="6"/>
        <v>0</v>
      </c>
      <c r="M23" s="21">
        <f>IF(L23=0,0,IF(L23&gt;=13,0,HLOOKUP(Гонки!L23,'Правила расчёта'!$A$13:$O$15,3,FALSE)))</f>
        <v>0</v>
      </c>
      <c r="N23" s="105">
        <f t="shared" si="8"/>
        <v>0</v>
      </c>
      <c r="O23" s="106">
        <f t="shared" si="2"/>
        <v>0</v>
      </c>
      <c r="P23" s="26"/>
      <c r="Q23" s="26"/>
    </row>
    <row r="24" spans="1:17" x14ac:dyDescent="0.25">
      <c r="A24" s="21">
        <v>20</v>
      </c>
      <c r="B24" s="25">
        <v>43744</v>
      </c>
      <c r="C24" s="43" t="s">
        <v>62</v>
      </c>
      <c r="D24" s="24" t="s">
        <v>42</v>
      </c>
      <c r="E24" s="22" t="str">
        <f t="shared" si="1"/>
        <v>Жук-трейл # 13 Мир Трейл 10</v>
      </c>
      <c r="F24" s="24"/>
      <c r="G24" s="37"/>
      <c r="H24" s="24">
        <f t="shared" si="7"/>
        <v>0</v>
      </c>
      <c r="I24" s="24"/>
      <c r="J24" s="21">
        <f>HLOOKUP(I24,'Правила расчёта'!$A$17:$M$19,3,FALSE)</f>
        <v>0</v>
      </c>
      <c r="K24" s="37">
        <v>1</v>
      </c>
      <c r="L24" s="45">
        <f t="shared" si="6"/>
        <v>0</v>
      </c>
      <c r="M24" s="21">
        <f>IF(L24=0,0,IF(L24&gt;=13,0,HLOOKUP(Гонки!L24,'Правила расчёта'!$A$13:$O$15,3,FALSE)))</f>
        <v>0</v>
      </c>
      <c r="N24" s="105">
        <f t="shared" si="8"/>
        <v>0</v>
      </c>
      <c r="O24" s="106">
        <f t="shared" si="2"/>
        <v>0</v>
      </c>
      <c r="P24" s="26"/>
      <c r="Q24" s="26"/>
    </row>
    <row r="25" spans="1:17" x14ac:dyDescent="0.25">
      <c r="A25" s="21">
        <v>21</v>
      </c>
      <c r="B25" s="25">
        <v>43744</v>
      </c>
      <c r="C25" s="43" t="s">
        <v>62</v>
      </c>
      <c r="D25" s="24" t="s">
        <v>41</v>
      </c>
      <c r="E25" s="22" t="str">
        <f t="shared" si="1"/>
        <v>Жук-трейл # 13 Мир Трейл 21</v>
      </c>
      <c r="F25" s="24"/>
      <c r="G25" s="37"/>
      <c r="H25" s="24">
        <f t="shared" si="7"/>
        <v>0</v>
      </c>
      <c r="I25" s="24"/>
      <c r="J25" s="21">
        <f>HLOOKUP(I25,'Правила расчёта'!$A$17:$M$19,3,FALSE)</f>
        <v>0</v>
      </c>
      <c r="K25" s="37">
        <v>3</v>
      </c>
      <c r="L25" s="45">
        <f t="shared" si="6"/>
        <v>0</v>
      </c>
      <c r="M25" s="21">
        <f>IF(L25=0,0,IF(L25&gt;=13,0,HLOOKUP(Гонки!L25,'Правила расчёта'!$A$13:$O$15,3,FALSE)))</f>
        <v>0</v>
      </c>
      <c r="N25" s="105">
        <f t="shared" si="8"/>
        <v>0</v>
      </c>
      <c r="O25" s="106">
        <f t="shared" si="2"/>
        <v>0</v>
      </c>
      <c r="P25" s="26"/>
      <c r="Q25" s="26"/>
    </row>
    <row r="26" spans="1:17" x14ac:dyDescent="0.25">
      <c r="A26" s="21">
        <v>22</v>
      </c>
      <c r="B26" s="25">
        <v>43779</v>
      </c>
      <c r="C26" s="43" t="s">
        <v>63</v>
      </c>
      <c r="D26" s="43" t="s">
        <v>53</v>
      </c>
      <c r="E26" s="47" t="str">
        <f t="shared" si="1"/>
        <v>Жук-трейл #14 Логойск Трейл 5</v>
      </c>
      <c r="F26" s="46"/>
      <c r="G26" s="24"/>
      <c r="H26" s="24">
        <f>F26+G26/100</f>
        <v>0</v>
      </c>
      <c r="I26" s="24"/>
      <c r="J26" s="21">
        <f>HLOOKUP(I26,'Правила расчёта'!$A$17:$M$19,3,FALSE)</f>
        <v>0</v>
      </c>
      <c r="K26" s="24">
        <v>0</v>
      </c>
      <c r="L26" s="24">
        <f t="shared" si="6"/>
        <v>0</v>
      </c>
      <c r="M26" s="21">
        <f>IF(L26=0,0,IF(L26&gt;=13,0,HLOOKUP(Гонки!L26,'Правила расчёта'!$A$13:$O$15,3,FALSE)))</f>
        <v>0</v>
      </c>
      <c r="N26" s="105">
        <f t="shared" si="8"/>
        <v>0</v>
      </c>
      <c r="O26" s="106">
        <f t="shared" si="2"/>
        <v>0</v>
      </c>
      <c r="P26" s="24"/>
      <c r="Q26" s="24"/>
    </row>
    <row r="27" spans="1:17" x14ac:dyDescent="0.25">
      <c r="A27" s="21">
        <v>23</v>
      </c>
      <c r="B27" s="25">
        <v>43779</v>
      </c>
      <c r="C27" s="43" t="s">
        <v>63</v>
      </c>
      <c r="D27" s="43" t="s">
        <v>42</v>
      </c>
      <c r="E27" s="47" t="str">
        <f t="shared" si="1"/>
        <v>Жук-трейл #14 Логойск Трейл 10</v>
      </c>
      <c r="F27" s="46"/>
      <c r="G27" s="24"/>
      <c r="H27" s="24">
        <f t="shared" si="7"/>
        <v>0</v>
      </c>
      <c r="I27" s="24"/>
      <c r="J27" s="21">
        <f>HLOOKUP(I27,'Правила расчёта'!$A$17:$M$19,3,FALSE)</f>
        <v>0</v>
      </c>
      <c r="K27" s="24">
        <v>1</v>
      </c>
      <c r="L27" s="24">
        <f>MROUND(IF(K27=0,0,H27/K27),1)</f>
        <v>0</v>
      </c>
      <c r="M27" s="21">
        <f>IF(L27=0,0,IF(L27&gt;=13,0,HLOOKUP(Гонки!L27,'Правила расчёта'!$A$13:$O$15,3,FALSE)))</f>
        <v>0</v>
      </c>
      <c r="N27" s="105">
        <f t="shared" si="8"/>
        <v>0</v>
      </c>
      <c r="O27" s="106">
        <f t="shared" si="2"/>
        <v>0</v>
      </c>
      <c r="P27" s="24"/>
      <c r="Q27" s="24"/>
    </row>
    <row r="28" spans="1:17" x14ac:dyDescent="0.25">
      <c r="A28" s="21">
        <v>24</v>
      </c>
      <c r="B28" s="25">
        <v>43779</v>
      </c>
      <c r="C28" s="43" t="s">
        <v>63</v>
      </c>
      <c r="D28" s="43" t="s">
        <v>41</v>
      </c>
      <c r="E28" s="47" t="str">
        <f t="shared" si="1"/>
        <v>Жук-трейл #14 Логойск Трейл 21</v>
      </c>
      <c r="F28" s="46"/>
      <c r="G28" s="24"/>
      <c r="H28" s="24">
        <f t="shared" si="7"/>
        <v>0</v>
      </c>
      <c r="I28" s="24"/>
      <c r="J28" s="21">
        <f>HLOOKUP(I28,'Правила расчёта'!$A$17:$M$19,3,FALSE)</f>
        <v>0</v>
      </c>
      <c r="K28" s="24">
        <v>3</v>
      </c>
      <c r="L28" s="24">
        <f>MROUND(IF(K28=0,0,H28/K28),1)</f>
        <v>0</v>
      </c>
      <c r="M28" s="21">
        <f>IF(L28=0,0,IF(L28&gt;=13,0,HLOOKUP(Гонки!L28,'Правила расчёта'!$A$13:$O$15,3,FALSE)))</f>
        <v>0</v>
      </c>
      <c r="N28" s="105">
        <f t="shared" si="8"/>
        <v>0</v>
      </c>
      <c r="O28" s="106">
        <f t="shared" si="2"/>
        <v>0</v>
      </c>
      <c r="P28" s="24"/>
      <c r="Q28" s="24"/>
    </row>
    <row r="29" spans="1:17" x14ac:dyDescent="0.25">
      <c r="A29" s="21">
        <v>25</v>
      </c>
      <c r="B29" s="25">
        <v>43779</v>
      </c>
      <c r="C29" s="43" t="s">
        <v>63</v>
      </c>
      <c r="D29" s="43" t="s">
        <v>43</v>
      </c>
      <c r="E29" s="47" t="str">
        <f t="shared" si="1"/>
        <v>Жук-трейл #14 Логойск Трейл 42</v>
      </c>
      <c r="F29" s="24"/>
      <c r="G29" s="24"/>
      <c r="H29" s="24">
        <f t="shared" si="7"/>
        <v>0</v>
      </c>
      <c r="I29" s="24"/>
      <c r="J29" s="21">
        <f>HLOOKUP(I29,'Правила расчёта'!$A$17:$M$19,3,FALSE)</f>
        <v>0</v>
      </c>
      <c r="K29" s="24">
        <v>0</v>
      </c>
      <c r="L29" s="24">
        <f t="shared" ref="L29:L30" si="9">MROUND(IF(K29=0,0,H29/K29),1)</f>
        <v>0</v>
      </c>
      <c r="M29" s="21">
        <f>IF(L29=0,0,IF(L29&gt;=13,0,HLOOKUP(Гонки!L29,'Правила расчёта'!$A$13:$O$15,3,FALSE)))</f>
        <v>0</v>
      </c>
      <c r="N29" s="105">
        <f t="shared" si="8"/>
        <v>0</v>
      </c>
      <c r="O29" s="106">
        <f t="shared" si="2"/>
        <v>0</v>
      </c>
      <c r="P29" s="24"/>
      <c r="Q29" s="24"/>
    </row>
    <row r="30" spans="1:17" x14ac:dyDescent="0.25">
      <c r="A30" s="21">
        <v>26</v>
      </c>
      <c r="B30" s="25">
        <v>43779</v>
      </c>
      <c r="C30" s="43" t="s">
        <v>63</v>
      </c>
      <c r="D30" s="43" t="s">
        <v>56</v>
      </c>
      <c r="E30" s="47" t="str">
        <f t="shared" si="1"/>
        <v>Жук-трейл #14 Логойск Ночной 10</v>
      </c>
      <c r="F30" s="24"/>
      <c r="G30" s="24"/>
      <c r="H30" s="24">
        <f t="shared" si="7"/>
        <v>0</v>
      </c>
      <c r="I30" s="24"/>
      <c r="J30" s="21">
        <f>HLOOKUP(I30,'Правила расчёта'!$A$17:$M$19,3,FALSE)</f>
        <v>0</v>
      </c>
      <c r="K30" s="24">
        <v>1</v>
      </c>
      <c r="L30" s="24">
        <f t="shared" si="9"/>
        <v>0</v>
      </c>
      <c r="M30" s="21">
        <f>IF(L30=0,0,IF(L30&gt;=13,0,HLOOKUP(Гонки!L30,'Правила расчёта'!$A$13:$O$15,3,FALSE)))</f>
        <v>0</v>
      </c>
      <c r="N30" s="105">
        <f t="shared" si="8"/>
        <v>0</v>
      </c>
      <c r="O30" s="106">
        <f t="shared" si="2"/>
        <v>0</v>
      </c>
      <c r="P30" s="24"/>
      <c r="Q30" s="24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1631"/>
  <sheetViews>
    <sheetView workbookViewId="0">
      <selection activeCell="D1649" sqref="D1649"/>
    </sheetView>
    <sheetView workbookViewId="1">
      <selection activeCell="I1632" sqref="I1632"/>
    </sheetView>
  </sheetViews>
  <sheetFormatPr defaultRowHeight="15" x14ac:dyDescent="0.25"/>
  <cols>
    <col min="1" max="1" width="28.5703125" customWidth="1"/>
    <col min="2" max="2" width="17.28515625" customWidth="1"/>
    <col min="3" max="3" width="35.85546875" customWidth="1"/>
    <col min="4" max="4" width="9.28515625" customWidth="1"/>
    <col min="5" max="5" width="7.140625" style="3" customWidth="1"/>
    <col min="6" max="6" width="11.140625" customWidth="1"/>
    <col min="7" max="7" width="28" style="7" customWidth="1"/>
    <col min="8" max="8" width="10.5703125" style="39" customWidth="1"/>
    <col min="9" max="9" width="8.42578125" style="1" customWidth="1"/>
    <col min="10" max="10" width="8.28515625" customWidth="1"/>
    <col min="11" max="11" width="11.85546875" style="1" customWidth="1"/>
    <col min="12" max="12" width="18.85546875" customWidth="1"/>
    <col min="13" max="13" width="13.85546875" customWidth="1"/>
    <col min="15" max="15" width="42.85546875" customWidth="1"/>
  </cols>
  <sheetData>
    <row r="1" spans="1:13" ht="63" customHeight="1" x14ac:dyDescent="0.25">
      <c r="A1" s="36" t="s">
        <v>46</v>
      </c>
      <c r="B1" s="36" t="s">
        <v>47</v>
      </c>
      <c r="C1" s="34" t="s">
        <v>45</v>
      </c>
      <c r="D1" s="33" t="s">
        <v>48</v>
      </c>
      <c r="E1" s="33" t="s">
        <v>50</v>
      </c>
      <c r="F1" s="33" t="s">
        <v>52</v>
      </c>
      <c r="G1" s="34" t="s">
        <v>49</v>
      </c>
      <c r="H1" s="33" t="s">
        <v>51</v>
      </c>
      <c r="I1" s="34" t="s">
        <v>349</v>
      </c>
      <c r="J1" s="33" t="s">
        <v>54</v>
      </c>
      <c r="K1" s="34" t="s">
        <v>334</v>
      </c>
      <c r="L1" s="35" t="s">
        <v>333</v>
      </c>
      <c r="M1" s="84" t="s">
        <v>337</v>
      </c>
    </row>
    <row r="2" spans="1:13" s="59" customFormat="1" x14ac:dyDescent="0.25">
      <c r="A2" s="52" t="str">
        <f>Гонки!C2</f>
        <v>Зима минус 100, год третий</v>
      </c>
      <c r="B2" s="52" t="str">
        <f>Гонки!D2</f>
        <v>Трейл 50</v>
      </c>
      <c r="C2" s="52" t="str">
        <f t="shared" ref="C2:C65" si="0">CONCATENATE(A2," ",B2)</f>
        <v>Зима минус 100, год третий Трейл 50</v>
      </c>
      <c r="D2" s="107">
        <f>VLOOKUP(C2,Гонки!$E$1:$O$30,11,FALSE)</f>
        <v>16.63432138995244</v>
      </c>
      <c r="E2" s="93" t="s">
        <v>64</v>
      </c>
      <c r="F2" s="108">
        <f>IF(E2="Ж",VLOOKUP(C2,Гонки!$E$2:$Q$30,12,FALSE),VLOOKUP(C2,Гонки!$E$2:$Q$30,13,FALSE))</f>
        <v>14</v>
      </c>
      <c r="G2" s="52" t="s">
        <v>83</v>
      </c>
      <c r="H2" s="54">
        <v>1985</v>
      </c>
      <c r="I2" s="54">
        <v>2647</v>
      </c>
      <c r="J2" s="60" t="str">
        <f t="shared" ref="J2:J65" si="1">E2</f>
        <v>Ж</v>
      </c>
      <c r="K2" s="96">
        <v>0.23575231481481482</v>
      </c>
      <c r="L2" s="95">
        <f>($K$2/K2)^3</f>
        <v>1</v>
      </c>
      <c r="M2" s="98">
        <f t="shared" ref="M2:M65" si="2">(D2)*L2</f>
        <v>16.63432138995244</v>
      </c>
    </row>
    <row r="3" spans="1:13" x14ac:dyDescent="0.25">
      <c r="A3" s="24" t="str">
        <f>$A$2</f>
        <v>Зима минус 100, год третий</v>
      </c>
      <c r="B3" s="24" t="str">
        <f>$B$2</f>
        <v>Трейл 50</v>
      </c>
      <c r="C3" s="24" t="str">
        <f t="shared" si="0"/>
        <v>Зима минус 100, год третий Трейл 50</v>
      </c>
      <c r="D3" s="107">
        <f>VLOOKUP(C3,Гонки!$E$1:$O$30,11,FALSE)</f>
        <v>16.63432138995244</v>
      </c>
      <c r="E3" s="29" t="s">
        <v>64</v>
      </c>
      <c r="F3" s="108">
        <f>IF(E3="Ж",VLOOKUP(C3,Гонки!$E$2:$Q$30,12,FALSE),VLOOKUP(C3,Гонки!$E$2:$Q$30,13,FALSE))</f>
        <v>14</v>
      </c>
      <c r="G3" s="24" t="s">
        <v>281</v>
      </c>
      <c r="H3" s="13">
        <v>1992</v>
      </c>
      <c r="I3" s="121">
        <v>4112</v>
      </c>
      <c r="J3" s="28" t="str">
        <f t="shared" si="1"/>
        <v>Ж</v>
      </c>
      <c r="K3" s="89">
        <v>0.27065972222222223</v>
      </c>
      <c r="L3" s="90">
        <f>($K$2/K3)^3</f>
        <v>0.66084103360889468</v>
      </c>
      <c r="M3" s="99">
        <f t="shared" si="2"/>
        <v>10.992642140718717</v>
      </c>
    </row>
    <row r="4" spans="1:13" x14ac:dyDescent="0.25">
      <c r="A4" s="24" t="str">
        <f t="shared" ref="A4:A60" si="3">$A$2</f>
        <v>Зима минус 100, год третий</v>
      </c>
      <c r="B4" s="24" t="str">
        <f t="shared" ref="B4:B42" si="4">$B$2</f>
        <v>Трейл 50</v>
      </c>
      <c r="C4" s="24" t="str">
        <f t="shared" si="0"/>
        <v>Зима минус 100, год третий Трейл 50</v>
      </c>
      <c r="D4" s="107">
        <f>VLOOKUP(C4,Гонки!$E$1:$O$30,11,FALSE)</f>
        <v>16.63432138995244</v>
      </c>
      <c r="E4" s="29" t="s">
        <v>64</v>
      </c>
      <c r="F4" s="108">
        <f>IF(E4="Ж",VLOOKUP(C4,Гонки!$E$2:$Q$30,12,FALSE),VLOOKUP(C4,Гонки!$E$2:$Q$30,13,FALSE))</f>
        <v>14</v>
      </c>
      <c r="G4" s="24" t="s">
        <v>84</v>
      </c>
      <c r="H4" s="13">
        <v>1982</v>
      </c>
      <c r="I4" s="13"/>
      <c r="J4" s="28" t="str">
        <f t="shared" si="1"/>
        <v>Ж</v>
      </c>
      <c r="K4" s="89">
        <v>0.27468750000000003</v>
      </c>
      <c r="L4" s="90">
        <f t="shared" ref="L4:L11" si="5">($K$2/K4)^3</f>
        <v>0.63219521854693483</v>
      </c>
      <c r="M4" s="99">
        <f t="shared" si="2"/>
        <v>10.516138446500936</v>
      </c>
    </row>
    <row r="5" spans="1:13" x14ac:dyDescent="0.25">
      <c r="A5" s="24" t="str">
        <f t="shared" si="3"/>
        <v>Зима минус 100, год третий</v>
      </c>
      <c r="B5" s="24" t="str">
        <f t="shared" si="4"/>
        <v>Трейл 50</v>
      </c>
      <c r="C5" s="24" t="str">
        <f t="shared" si="0"/>
        <v>Зима минус 100, год третий Трейл 50</v>
      </c>
      <c r="D5" s="107">
        <f>VLOOKUP(C5,Гонки!$E$1:$O$30,11,FALSE)</f>
        <v>16.63432138995244</v>
      </c>
      <c r="E5" s="29" t="s">
        <v>64</v>
      </c>
      <c r="F5" s="108">
        <f>IF(E5="Ж",VLOOKUP(C5,Гонки!$E$2:$Q$30,12,FALSE),VLOOKUP(C5,Гонки!$E$2:$Q$30,13,FALSE))</f>
        <v>14</v>
      </c>
      <c r="G5" s="24" t="s">
        <v>85</v>
      </c>
      <c r="H5" s="13">
        <v>1982</v>
      </c>
      <c r="I5" s="13"/>
      <c r="J5" s="28" t="str">
        <f t="shared" si="1"/>
        <v>Ж</v>
      </c>
      <c r="K5" s="89">
        <v>0.28559027777777779</v>
      </c>
      <c r="L5" s="90">
        <f t="shared" si="5"/>
        <v>0.56251957570114819</v>
      </c>
      <c r="M5" s="99">
        <f t="shared" si="2"/>
        <v>9.3571314103525793</v>
      </c>
    </row>
    <row r="6" spans="1:13" x14ac:dyDescent="0.25">
      <c r="A6" s="24" t="str">
        <f t="shared" si="3"/>
        <v>Зима минус 100, год третий</v>
      </c>
      <c r="B6" s="24" t="str">
        <f t="shared" si="4"/>
        <v>Трейл 50</v>
      </c>
      <c r="C6" s="24" t="str">
        <f t="shared" si="0"/>
        <v>Зима минус 100, год третий Трейл 50</v>
      </c>
      <c r="D6" s="107">
        <f>VLOOKUP(C6,Гонки!$E$1:$O$30,11,FALSE)</f>
        <v>16.63432138995244</v>
      </c>
      <c r="E6" s="29" t="s">
        <v>64</v>
      </c>
      <c r="F6" s="108">
        <f>IF(E6="Ж",VLOOKUP(C6,Гонки!$E$2:$Q$30,12,FALSE),VLOOKUP(C6,Гонки!$E$2:$Q$30,13,FALSE))</f>
        <v>14</v>
      </c>
      <c r="G6" s="24" t="s">
        <v>86</v>
      </c>
      <c r="H6" s="13">
        <v>1994</v>
      </c>
      <c r="I6" s="13"/>
      <c r="J6" s="28" t="str">
        <f t="shared" si="1"/>
        <v>Ж</v>
      </c>
      <c r="K6" s="89">
        <v>0.29571759259259262</v>
      </c>
      <c r="L6" s="90">
        <f t="shared" si="5"/>
        <v>0.5066830908149732</v>
      </c>
      <c r="M6" s="99">
        <f t="shared" si="2"/>
        <v>8.4283293754707227</v>
      </c>
    </row>
    <row r="7" spans="1:13" x14ac:dyDescent="0.25">
      <c r="A7" s="24" t="str">
        <f t="shared" si="3"/>
        <v>Зима минус 100, год третий</v>
      </c>
      <c r="B7" s="24" t="str">
        <f t="shared" si="4"/>
        <v>Трейл 50</v>
      </c>
      <c r="C7" s="24" t="str">
        <f t="shared" si="0"/>
        <v>Зима минус 100, год третий Трейл 50</v>
      </c>
      <c r="D7" s="107">
        <f>VLOOKUP(C7,Гонки!$E$1:$O$30,11,FALSE)</f>
        <v>16.63432138995244</v>
      </c>
      <c r="E7" s="29" t="s">
        <v>64</v>
      </c>
      <c r="F7" s="108">
        <f>IF(E7="Ж",VLOOKUP(C7,Гонки!$E$2:$Q$30,12,FALSE),VLOOKUP(C7,Гонки!$E$2:$Q$30,13,FALSE))</f>
        <v>14</v>
      </c>
      <c r="G7" s="24" t="s">
        <v>87</v>
      </c>
      <c r="H7" s="13">
        <v>1983</v>
      </c>
      <c r="I7" s="13"/>
      <c r="J7" s="28" t="str">
        <f t="shared" si="1"/>
        <v>Ж</v>
      </c>
      <c r="K7" s="89">
        <v>0.29893518518518519</v>
      </c>
      <c r="L7" s="90">
        <f t="shared" si="5"/>
        <v>0.49049749226633366</v>
      </c>
      <c r="M7" s="99">
        <f t="shared" si="2"/>
        <v>8.1590929273239059</v>
      </c>
    </row>
    <row r="8" spans="1:13" x14ac:dyDescent="0.25">
      <c r="A8" s="24" t="str">
        <f t="shared" si="3"/>
        <v>Зима минус 100, год третий</v>
      </c>
      <c r="B8" s="24" t="str">
        <f t="shared" si="4"/>
        <v>Трейл 50</v>
      </c>
      <c r="C8" s="24" t="str">
        <f t="shared" si="0"/>
        <v>Зима минус 100, год третий Трейл 50</v>
      </c>
      <c r="D8" s="107">
        <f>VLOOKUP(C8,Гонки!$E$1:$O$30,11,FALSE)</f>
        <v>16.63432138995244</v>
      </c>
      <c r="E8" s="29" t="s">
        <v>64</v>
      </c>
      <c r="F8" s="108">
        <f>IF(E8="Ж",VLOOKUP(C8,Гонки!$E$2:$Q$30,12,FALSE),VLOOKUP(C8,Гонки!$E$2:$Q$30,13,FALSE))</f>
        <v>14</v>
      </c>
      <c r="G8" s="24" t="s">
        <v>88</v>
      </c>
      <c r="H8" s="13">
        <v>1982</v>
      </c>
      <c r="I8" s="13"/>
      <c r="J8" s="28" t="str">
        <f t="shared" si="1"/>
        <v>Ж</v>
      </c>
      <c r="K8" s="89">
        <v>0.29896990740740742</v>
      </c>
      <c r="L8" s="90">
        <f t="shared" si="5"/>
        <v>0.49032661368033459</v>
      </c>
      <c r="M8" s="99">
        <f t="shared" si="2"/>
        <v>8.1562504780057363</v>
      </c>
    </row>
    <row r="9" spans="1:13" x14ac:dyDescent="0.25">
      <c r="A9" s="24" t="str">
        <f t="shared" si="3"/>
        <v>Зима минус 100, год третий</v>
      </c>
      <c r="B9" s="24" t="str">
        <f t="shared" si="4"/>
        <v>Трейл 50</v>
      </c>
      <c r="C9" s="24" t="str">
        <f t="shared" si="0"/>
        <v>Зима минус 100, год третий Трейл 50</v>
      </c>
      <c r="D9" s="107">
        <f>VLOOKUP(C9,Гонки!$E$1:$O$30,11,FALSE)</f>
        <v>16.63432138995244</v>
      </c>
      <c r="E9" s="29" t="s">
        <v>64</v>
      </c>
      <c r="F9" s="108">
        <f>IF(E9="Ж",VLOOKUP(C9,Гонки!$E$2:$Q$30,12,FALSE),VLOOKUP(C9,Гонки!$E$2:$Q$30,13,FALSE))</f>
        <v>14</v>
      </c>
      <c r="G9" s="24" t="s">
        <v>282</v>
      </c>
      <c r="H9" s="13">
        <v>1979</v>
      </c>
      <c r="I9" s="13"/>
      <c r="J9" s="28" t="str">
        <f t="shared" si="1"/>
        <v>Ж</v>
      </c>
      <c r="K9" s="89">
        <v>0.34849537037037037</v>
      </c>
      <c r="L9" s="90">
        <f t="shared" si="5"/>
        <v>0.309582824327163</v>
      </c>
      <c r="M9" s="99">
        <f t="shared" si="2"/>
        <v>5.149700196667216</v>
      </c>
    </row>
    <row r="10" spans="1:13" x14ac:dyDescent="0.25">
      <c r="A10" s="24" t="str">
        <f t="shared" si="3"/>
        <v>Зима минус 100, год третий</v>
      </c>
      <c r="B10" s="24" t="str">
        <f t="shared" si="4"/>
        <v>Трейл 50</v>
      </c>
      <c r="C10" s="24" t="str">
        <f t="shared" si="0"/>
        <v>Зима минус 100, год третий Трейл 50</v>
      </c>
      <c r="D10" s="107">
        <f>VLOOKUP(C10,Гонки!$E$1:$O$30,11,FALSE)</f>
        <v>16.63432138995244</v>
      </c>
      <c r="E10" s="29" t="s">
        <v>64</v>
      </c>
      <c r="F10" s="108">
        <f>IF(E10="Ж",VLOOKUP(C10,Гонки!$E$2:$Q$30,12,FALSE),VLOOKUP(C10,Гонки!$E$2:$Q$30,13,FALSE))</f>
        <v>14</v>
      </c>
      <c r="G10" s="24" t="s">
        <v>89</v>
      </c>
      <c r="H10" s="13">
        <v>1987</v>
      </c>
      <c r="I10" s="13"/>
      <c r="J10" s="28" t="str">
        <f t="shared" si="1"/>
        <v>Ж</v>
      </c>
      <c r="K10" s="89">
        <v>0.37159722222222219</v>
      </c>
      <c r="L10" s="90">
        <f t="shared" si="5"/>
        <v>0.25535861869638826</v>
      </c>
      <c r="M10" s="99">
        <f t="shared" si="2"/>
        <v>4.2477173330900406</v>
      </c>
    </row>
    <row r="11" spans="1:13" x14ac:dyDescent="0.25">
      <c r="A11" s="24" t="str">
        <f t="shared" si="3"/>
        <v>Зима минус 100, год третий</v>
      </c>
      <c r="B11" s="24" t="str">
        <f t="shared" si="4"/>
        <v>Трейл 50</v>
      </c>
      <c r="C11" s="24" t="str">
        <f t="shared" si="0"/>
        <v>Зима минус 100, год третий Трейл 50</v>
      </c>
      <c r="D11" s="107">
        <f>VLOOKUP(C11,Гонки!$E$1:$O$30,11,FALSE)</f>
        <v>16.63432138995244</v>
      </c>
      <c r="E11" s="29" t="s">
        <v>64</v>
      </c>
      <c r="F11" s="108">
        <f>IF(E11="Ж",VLOOKUP(C11,Гонки!$E$2:$Q$30,12,FALSE),VLOOKUP(C11,Гонки!$E$2:$Q$30,13,FALSE))</f>
        <v>14</v>
      </c>
      <c r="G11" s="24" t="s">
        <v>90</v>
      </c>
      <c r="H11" s="13">
        <v>1987</v>
      </c>
      <c r="I11" s="13"/>
      <c r="J11" s="28" t="str">
        <f t="shared" si="1"/>
        <v>Ж</v>
      </c>
      <c r="K11" s="89">
        <v>0.38609953703703703</v>
      </c>
      <c r="L11" s="90">
        <f t="shared" si="5"/>
        <v>0.22765125795893501</v>
      </c>
      <c r="M11" s="99">
        <f t="shared" si="2"/>
        <v>3.7868241897158934</v>
      </c>
    </row>
    <row r="12" spans="1:13" s="59" customFormat="1" x14ac:dyDescent="0.25">
      <c r="A12" s="52" t="str">
        <f t="shared" si="3"/>
        <v>Зима минус 100, год третий</v>
      </c>
      <c r="B12" s="52" t="str">
        <f t="shared" si="4"/>
        <v>Трейл 50</v>
      </c>
      <c r="C12" s="52" t="str">
        <f t="shared" si="0"/>
        <v>Зима минус 100, год третий Трейл 50</v>
      </c>
      <c r="D12" s="107">
        <f>VLOOKUP(C12,Гонки!$E$1:$O$30,11,FALSE)</f>
        <v>16.63432138995244</v>
      </c>
      <c r="E12" s="93" t="s">
        <v>278</v>
      </c>
      <c r="F12" s="108">
        <f>IF(E12="Ж",VLOOKUP(C12,Гонки!$E$2:$Q$30,12,FALSE),VLOOKUP(C12,Гонки!$E$2:$Q$30,13,FALSE))</f>
        <v>37</v>
      </c>
      <c r="G12" s="52" t="s">
        <v>91</v>
      </c>
      <c r="H12" s="54">
        <v>1988</v>
      </c>
      <c r="I12" s="121">
        <v>2414</v>
      </c>
      <c r="J12" s="60" t="str">
        <f t="shared" si="1"/>
        <v>М</v>
      </c>
      <c r="K12" s="96">
        <v>0.18021990740740743</v>
      </c>
      <c r="L12" s="95">
        <f>($K$12/K12)^3</f>
        <v>1</v>
      </c>
      <c r="M12" s="98">
        <f t="shared" si="2"/>
        <v>16.63432138995244</v>
      </c>
    </row>
    <row r="13" spans="1:13" x14ac:dyDescent="0.25">
      <c r="A13" s="24" t="str">
        <f t="shared" si="3"/>
        <v>Зима минус 100, год третий</v>
      </c>
      <c r="B13" s="24" t="str">
        <f t="shared" si="4"/>
        <v>Трейл 50</v>
      </c>
      <c r="C13" s="24" t="str">
        <f t="shared" si="0"/>
        <v>Зима минус 100, год третий Трейл 50</v>
      </c>
      <c r="D13" s="107">
        <f>VLOOKUP(C13,Гонки!$E$1:$O$30,11,FALSE)</f>
        <v>16.63432138995244</v>
      </c>
      <c r="E13" s="29" t="s">
        <v>278</v>
      </c>
      <c r="F13" s="108">
        <f>IF(E13="Ж",VLOOKUP(C13,Гонки!$E$2:$Q$30,12,FALSE),VLOOKUP(C13,Гонки!$E$2:$Q$30,13,FALSE))</f>
        <v>37</v>
      </c>
      <c r="G13" s="24" t="s">
        <v>92</v>
      </c>
      <c r="H13" s="13">
        <v>1985</v>
      </c>
      <c r="I13" s="13"/>
      <c r="J13" s="28" t="str">
        <f t="shared" si="1"/>
        <v>М</v>
      </c>
      <c r="K13" s="89">
        <v>0.20571759259259259</v>
      </c>
      <c r="L13" s="90">
        <f>($K$12/K13)^3</f>
        <v>0.67234779761446073</v>
      </c>
      <c r="M13" s="99">
        <f t="shared" si="2"/>
        <v>11.184049351345639</v>
      </c>
    </row>
    <row r="14" spans="1:13" x14ac:dyDescent="0.25">
      <c r="A14" s="24" t="str">
        <f t="shared" si="3"/>
        <v>Зима минус 100, год третий</v>
      </c>
      <c r="B14" s="24" t="str">
        <f t="shared" si="4"/>
        <v>Трейл 50</v>
      </c>
      <c r="C14" s="24" t="str">
        <f t="shared" si="0"/>
        <v>Зима минус 100, год третий Трейл 50</v>
      </c>
      <c r="D14" s="107">
        <f>VLOOKUP(C14,Гонки!$E$1:$O$30,11,FALSE)</f>
        <v>16.63432138995244</v>
      </c>
      <c r="E14" s="29" t="s">
        <v>278</v>
      </c>
      <c r="F14" s="108">
        <f>IF(E14="Ж",VLOOKUP(C14,Гонки!$E$2:$Q$30,12,FALSE),VLOOKUP(C14,Гонки!$E$2:$Q$30,13,FALSE))</f>
        <v>37</v>
      </c>
      <c r="G14" s="24" t="s">
        <v>331</v>
      </c>
      <c r="H14" s="13">
        <v>1985</v>
      </c>
      <c r="I14" s="121">
        <v>2791</v>
      </c>
      <c r="J14" s="28" t="str">
        <f t="shared" si="1"/>
        <v>М</v>
      </c>
      <c r="K14" s="89">
        <v>0.2157175925925926</v>
      </c>
      <c r="L14" s="90">
        <f t="shared" ref="L14:L42" si="6">($K$12/K14)^3</f>
        <v>0.58311148032663118</v>
      </c>
      <c r="M14" s="99">
        <f t="shared" si="2"/>
        <v>9.6996637699241131</v>
      </c>
    </row>
    <row r="15" spans="1:13" x14ac:dyDescent="0.25">
      <c r="A15" s="24" t="str">
        <f t="shared" si="3"/>
        <v>Зима минус 100, год третий</v>
      </c>
      <c r="B15" s="24" t="str">
        <f t="shared" si="4"/>
        <v>Трейл 50</v>
      </c>
      <c r="C15" s="24" t="str">
        <f t="shared" si="0"/>
        <v>Зима минус 100, год третий Трейл 50</v>
      </c>
      <c r="D15" s="107">
        <f>VLOOKUP(C15,Гонки!$E$1:$O$30,11,FALSE)</f>
        <v>16.63432138995244</v>
      </c>
      <c r="E15" s="29" t="s">
        <v>278</v>
      </c>
      <c r="F15" s="108">
        <f>IF(E15="Ж",VLOOKUP(C15,Гонки!$E$2:$Q$30,12,FALSE),VLOOKUP(C15,Гонки!$E$2:$Q$30,13,FALSE))</f>
        <v>37</v>
      </c>
      <c r="G15" s="24" t="s">
        <v>93</v>
      </c>
      <c r="H15" s="13">
        <v>1982</v>
      </c>
      <c r="I15" s="13">
        <v>3143</v>
      </c>
      <c r="J15" s="28" t="str">
        <f t="shared" si="1"/>
        <v>М</v>
      </c>
      <c r="K15" s="89">
        <v>0.22046296296296297</v>
      </c>
      <c r="L15" s="90">
        <f t="shared" si="6"/>
        <v>0.54626247354076019</v>
      </c>
      <c r="M15" s="99">
        <f t="shared" si="2"/>
        <v>9.0867055481473962</v>
      </c>
    </row>
    <row r="16" spans="1:13" x14ac:dyDescent="0.25">
      <c r="A16" s="24" t="str">
        <f t="shared" si="3"/>
        <v>Зима минус 100, год третий</v>
      </c>
      <c r="B16" s="24" t="str">
        <f t="shared" si="4"/>
        <v>Трейл 50</v>
      </c>
      <c r="C16" s="24" t="str">
        <f t="shared" si="0"/>
        <v>Зима минус 100, год третий Трейл 50</v>
      </c>
      <c r="D16" s="107">
        <f>VLOOKUP(C16,Гонки!$E$1:$O$30,11,FALSE)</f>
        <v>16.63432138995244</v>
      </c>
      <c r="E16" s="29" t="s">
        <v>278</v>
      </c>
      <c r="F16" s="108">
        <f>IF(E16="Ж",VLOOKUP(C16,Гонки!$E$2:$Q$30,12,FALSE),VLOOKUP(C16,Гонки!$E$2:$Q$30,13,FALSE))</f>
        <v>37</v>
      </c>
      <c r="G16" s="24" t="s">
        <v>94</v>
      </c>
      <c r="H16" s="13">
        <v>1991</v>
      </c>
      <c r="I16" s="121">
        <v>3122</v>
      </c>
      <c r="J16" s="28" t="str">
        <f t="shared" si="1"/>
        <v>М</v>
      </c>
      <c r="K16" s="89">
        <v>0.22232638888888889</v>
      </c>
      <c r="L16" s="90">
        <f t="shared" si="6"/>
        <v>0.53264179879168083</v>
      </c>
      <c r="M16" s="99">
        <f t="shared" si="2"/>
        <v>8.8601348668232003</v>
      </c>
    </row>
    <row r="17" spans="1:13" x14ac:dyDescent="0.25">
      <c r="A17" s="24" t="str">
        <f t="shared" si="3"/>
        <v>Зима минус 100, год третий</v>
      </c>
      <c r="B17" s="24" t="str">
        <f t="shared" si="4"/>
        <v>Трейл 50</v>
      </c>
      <c r="C17" s="24" t="str">
        <f t="shared" si="0"/>
        <v>Зима минус 100, год третий Трейл 50</v>
      </c>
      <c r="D17" s="107">
        <f>VLOOKUP(C17,Гонки!$E$1:$O$30,11,FALSE)</f>
        <v>16.63432138995244</v>
      </c>
      <c r="E17" s="29" t="s">
        <v>278</v>
      </c>
      <c r="F17" s="108">
        <f>IF(E17="Ж",VLOOKUP(C17,Гонки!$E$2:$Q$30,12,FALSE),VLOOKUP(C17,Гонки!$E$2:$Q$30,13,FALSE))</f>
        <v>37</v>
      </c>
      <c r="G17" s="24" t="s">
        <v>95</v>
      </c>
      <c r="H17" s="13">
        <v>1990</v>
      </c>
      <c r="I17" s="13"/>
      <c r="J17" s="28" t="str">
        <f t="shared" si="1"/>
        <v>М</v>
      </c>
      <c r="K17" s="89">
        <v>0.22988425925925926</v>
      </c>
      <c r="L17" s="90">
        <f t="shared" si="6"/>
        <v>0.48181529398917083</v>
      </c>
      <c r="M17" s="99">
        <f t="shared" si="2"/>
        <v>8.0146704508102875</v>
      </c>
    </row>
    <row r="18" spans="1:13" x14ac:dyDescent="0.25">
      <c r="A18" s="24" t="str">
        <f t="shared" si="3"/>
        <v>Зима минус 100, год третий</v>
      </c>
      <c r="B18" s="24" t="str">
        <f t="shared" si="4"/>
        <v>Трейл 50</v>
      </c>
      <c r="C18" s="24" t="str">
        <f t="shared" si="0"/>
        <v>Зима минус 100, год третий Трейл 50</v>
      </c>
      <c r="D18" s="107">
        <f>VLOOKUP(C18,Гонки!$E$1:$O$30,11,FALSE)</f>
        <v>16.63432138995244</v>
      </c>
      <c r="E18" s="29" t="s">
        <v>278</v>
      </c>
      <c r="F18" s="108">
        <f>IF(E18="Ж",VLOOKUP(C18,Гонки!$E$2:$Q$30,12,FALSE),VLOOKUP(C18,Гонки!$E$2:$Q$30,13,FALSE))</f>
        <v>37</v>
      </c>
      <c r="G18" s="24" t="s">
        <v>96</v>
      </c>
      <c r="H18" s="13">
        <v>1985</v>
      </c>
      <c r="I18" s="13"/>
      <c r="J18" s="28" t="str">
        <f t="shared" si="1"/>
        <v>М</v>
      </c>
      <c r="K18" s="89">
        <v>0.23328703703703701</v>
      </c>
      <c r="L18" s="90">
        <f t="shared" si="6"/>
        <v>0.46103772660654652</v>
      </c>
      <c r="M18" s="99">
        <f t="shared" si="2"/>
        <v>7.6690497172663221</v>
      </c>
    </row>
    <row r="19" spans="1:13" x14ac:dyDescent="0.25">
      <c r="A19" s="24" t="str">
        <f t="shared" si="3"/>
        <v>Зима минус 100, год третий</v>
      </c>
      <c r="B19" s="24" t="str">
        <f t="shared" si="4"/>
        <v>Трейл 50</v>
      </c>
      <c r="C19" s="24" t="str">
        <f t="shared" si="0"/>
        <v>Зима минус 100, год третий Трейл 50</v>
      </c>
      <c r="D19" s="107">
        <f>VLOOKUP(C19,Гонки!$E$1:$O$30,11,FALSE)</f>
        <v>16.63432138995244</v>
      </c>
      <c r="E19" s="29" t="s">
        <v>278</v>
      </c>
      <c r="F19" s="108">
        <f>IF(E19="Ж",VLOOKUP(C19,Гонки!$E$2:$Q$30,12,FALSE),VLOOKUP(C19,Гонки!$E$2:$Q$30,13,FALSE))</f>
        <v>37</v>
      </c>
      <c r="G19" s="24" t="s">
        <v>97</v>
      </c>
      <c r="H19" s="13">
        <v>1982</v>
      </c>
      <c r="I19" s="121">
        <v>4891</v>
      </c>
      <c r="J19" s="28" t="str">
        <f t="shared" si="1"/>
        <v>М</v>
      </c>
      <c r="K19" s="89">
        <v>0.2333912037037037</v>
      </c>
      <c r="L19" s="90">
        <f t="shared" si="6"/>
        <v>0.46042069394244162</v>
      </c>
      <c r="M19" s="99">
        <f t="shared" si="2"/>
        <v>7.6587857976235023</v>
      </c>
    </row>
    <row r="20" spans="1:13" x14ac:dyDescent="0.25">
      <c r="A20" s="24" t="str">
        <f t="shared" si="3"/>
        <v>Зима минус 100, год третий</v>
      </c>
      <c r="B20" s="24" t="str">
        <f t="shared" si="4"/>
        <v>Трейл 50</v>
      </c>
      <c r="C20" s="24" t="str">
        <f t="shared" si="0"/>
        <v>Зима минус 100, год третий Трейл 50</v>
      </c>
      <c r="D20" s="107">
        <f>VLOOKUP(C20,Гонки!$E$1:$O$30,11,FALSE)</f>
        <v>16.63432138995244</v>
      </c>
      <c r="E20" s="29" t="s">
        <v>278</v>
      </c>
      <c r="F20" s="108">
        <f>IF(E20="Ж",VLOOKUP(C20,Гонки!$E$2:$Q$30,12,FALSE),VLOOKUP(C20,Гонки!$E$2:$Q$30,13,FALSE))</f>
        <v>37</v>
      </c>
      <c r="G20" s="24" t="s">
        <v>98</v>
      </c>
      <c r="H20" s="13">
        <v>1985</v>
      </c>
      <c r="I20" s="13">
        <v>2434</v>
      </c>
      <c r="J20" s="28" t="str">
        <f t="shared" si="1"/>
        <v>М</v>
      </c>
      <c r="K20" s="89">
        <v>0.23567129629629627</v>
      </c>
      <c r="L20" s="90">
        <f t="shared" si="6"/>
        <v>0.4471860165716125</v>
      </c>
      <c r="M20" s="99">
        <f t="shared" si="2"/>
        <v>7.4386359207448001</v>
      </c>
    </row>
    <row r="21" spans="1:13" x14ac:dyDescent="0.25">
      <c r="A21" s="24" t="str">
        <f t="shared" si="3"/>
        <v>Зима минус 100, год третий</v>
      </c>
      <c r="B21" s="24" t="str">
        <f t="shared" si="4"/>
        <v>Трейл 50</v>
      </c>
      <c r="C21" s="24" t="str">
        <f t="shared" si="0"/>
        <v>Зима минус 100, год третий Трейл 50</v>
      </c>
      <c r="D21" s="107">
        <f>VLOOKUP(C21,Гонки!$E$1:$O$30,11,FALSE)</f>
        <v>16.63432138995244</v>
      </c>
      <c r="E21" s="29" t="s">
        <v>278</v>
      </c>
      <c r="F21" s="108">
        <f>IF(E21="Ж",VLOOKUP(C21,Гонки!$E$2:$Q$30,12,FALSE),VLOOKUP(C21,Гонки!$E$2:$Q$30,13,FALSE))</f>
        <v>37</v>
      </c>
      <c r="G21" s="24" t="s">
        <v>283</v>
      </c>
      <c r="H21" s="13">
        <v>1987</v>
      </c>
      <c r="I21" s="121">
        <v>1614</v>
      </c>
      <c r="J21" s="28" t="str">
        <f t="shared" si="1"/>
        <v>М</v>
      </c>
      <c r="K21" s="89">
        <v>0.24012731481481484</v>
      </c>
      <c r="L21" s="90">
        <f t="shared" si="6"/>
        <v>0.4227499776146707</v>
      </c>
      <c r="M21" s="99">
        <f t="shared" si="2"/>
        <v>7.0321589952376318</v>
      </c>
    </row>
    <row r="22" spans="1:13" x14ac:dyDescent="0.25">
      <c r="A22" s="24" t="str">
        <f t="shared" si="3"/>
        <v>Зима минус 100, год третий</v>
      </c>
      <c r="B22" s="24" t="str">
        <f t="shared" si="4"/>
        <v>Трейл 50</v>
      </c>
      <c r="C22" s="24" t="str">
        <f t="shared" si="0"/>
        <v>Зима минус 100, год третий Трейл 50</v>
      </c>
      <c r="D22" s="107">
        <f>VLOOKUP(C22,Гонки!$E$1:$O$30,11,FALSE)</f>
        <v>16.63432138995244</v>
      </c>
      <c r="E22" s="29" t="s">
        <v>278</v>
      </c>
      <c r="F22" s="108">
        <f>IF(E22="Ж",VLOOKUP(C22,Гонки!$E$2:$Q$30,12,FALSE),VLOOKUP(C22,Гонки!$E$2:$Q$30,13,FALSE))</f>
        <v>37</v>
      </c>
      <c r="G22" s="24" t="s">
        <v>99</v>
      </c>
      <c r="H22" s="13">
        <v>1993</v>
      </c>
      <c r="I22" s="13">
        <v>4035</v>
      </c>
      <c r="J22" s="28" t="str">
        <f t="shared" si="1"/>
        <v>М</v>
      </c>
      <c r="K22" s="89">
        <v>0.24263888888888888</v>
      </c>
      <c r="L22" s="90">
        <f t="shared" si="6"/>
        <v>0.40975764113690089</v>
      </c>
      <c r="M22" s="99">
        <f t="shared" si="2"/>
        <v>6.8160402946600058</v>
      </c>
    </row>
    <row r="23" spans="1:13" x14ac:dyDescent="0.25">
      <c r="A23" s="24" t="str">
        <f t="shared" si="3"/>
        <v>Зима минус 100, год третий</v>
      </c>
      <c r="B23" s="24" t="str">
        <f t="shared" si="4"/>
        <v>Трейл 50</v>
      </c>
      <c r="C23" s="24" t="str">
        <f t="shared" si="0"/>
        <v>Зима минус 100, год третий Трейл 50</v>
      </c>
      <c r="D23" s="107">
        <f>VLOOKUP(C23,Гонки!$E$1:$O$30,11,FALSE)</f>
        <v>16.63432138995244</v>
      </c>
      <c r="E23" s="29" t="s">
        <v>278</v>
      </c>
      <c r="F23" s="108">
        <f>IF(E23="Ж",VLOOKUP(C23,Гонки!$E$2:$Q$30,12,FALSE),VLOOKUP(C23,Гонки!$E$2:$Q$30,13,FALSE))</f>
        <v>37</v>
      </c>
      <c r="G23" s="24" t="s">
        <v>100</v>
      </c>
      <c r="H23" s="13">
        <v>1981</v>
      </c>
      <c r="I23" s="13">
        <v>1364</v>
      </c>
      <c r="J23" s="28" t="str">
        <f t="shared" si="1"/>
        <v>М</v>
      </c>
      <c r="K23" s="89">
        <v>0.2497800925925926</v>
      </c>
      <c r="L23" s="90">
        <f t="shared" si="6"/>
        <v>0.37560798810081858</v>
      </c>
      <c r="M23" s="99">
        <f t="shared" si="2"/>
        <v>6.2479839907024477</v>
      </c>
    </row>
    <row r="24" spans="1:13" x14ac:dyDescent="0.25">
      <c r="A24" s="24" t="str">
        <f t="shared" si="3"/>
        <v>Зима минус 100, год третий</v>
      </c>
      <c r="B24" s="24" t="str">
        <f t="shared" si="4"/>
        <v>Трейл 50</v>
      </c>
      <c r="C24" s="24" t="str">
        <f t="shared" si="0"/>
        <v>Зима минус 100, год третий Трейл 50</v>
      </c>
      <c r="D24" s="107">
        <f>VLOOKUP(C24,Гонки!$E$1:$O$30,11,FALSE)</f>
        <v>16.63432138995244</v>
      </c>
      <c r="E24" s="29" t="s">
        <v>278</v>
      </c>
      <c r="F24" s="108">
        <f>IF(E24="Ж",VLOOKUP(C24,Гонки!$E$2:$Q$30,12,FALSE),VLOOKUP(C24,Гонки!$E$2:$Q$30,13,FALSE))</f>
        <v>37</v>
      </c>
      <c r="G24" s="24" t="s">
        <v>101</v>
      </c>
      <c r="H24" s="13">
        <v>1990</v>
      </c>
      <c r="I24" s="13"/>
      <c r="J24" s="28" t="str">
        <f t="shared" si="1"/>
        <v>М</v>
      </c>
      <c r="K24" s="89">
        <v>0.25616898148148148</v>
      </c>
      <c r="L24" s="90">
        <f t="shared" si="6"/>
        <v>0.34819991603025252</v>
      </c>
      <c r="M24" s="99">
        <f t="shared" si="2"/>
        <v>5.792069311201673</v>
      </c>
    </row>
    <row r="25" spans="1:13" x14ac:dyDescent="0.25">
      <c r="A25" s="24" t="str">
        <f t="shared" si="3"/>
        <v>Зима минус 100, год третий</v>
      </c>
      <c r="B25" s="24" t="str">
        <f t="shared" si="4"/>
        <v>Трейл 50</v>
      </c>
      <c r="C25" s="24" t="str">
        <f t="shared" si="0"/>
        <v>Зима минус 100, год третий Трейл 50</v>
      </c>
      <c r="D25" s="107">
        <f>VLOOKUP(C25,Гонки!$E$1:$O$30,11,FALSE)</f>
        <v>16.63432138995244</v>
      </c>
      <c r="E25" s="29" t="s">
        <v>278</v>
      </c>
      <c r="F25" s="108">
        <f>IF(E25="Ж",VLOOKUP(C25,Гонки!$E$2:$Q$30,12,FALSE),VLOOKUP(C25,Гонки!$E$2:$Q$30,13,FALSE))</f>
        <v>37</v>
      </c>
      <c r="G25" s="24" t="s">
        <v>102</v>
      </c>
      <c r="H25" s="13">
        <v>1964</v>
      </c>
      <c r="I25" s="13">
        <v>5908</v>
      </c>
      <c r="J25" s="28" t="str">
        <f t="shared" si="1"/>
        <v>М</v>
      </c>
      <c r="K25" s="89">
        <v>0.25621527777777781</v>
      </c>
      <c r="L25" s="90">
        <f t="shared" si="6"/>
        <v>0.34801119831644456</v>
      </c>
      <c r="M25" s="99">
        <f t="shared" si="2"/>
        <v>5.7889301200982146</v>
      </c>
    </row>
    <row r="26" spans="1:13" x14ac:dyDescent="0.25">
      <c r="A26" s="24" t="str">
        <f t="shared" si="3"/>
        <v>Зима минус 100, год третий</v>
      </c>
      <c r="B26" s="24" t="str">
        <f t="shared" si="4"/>
        <v>Трейл 50</v>
      </c>
      <c r="C26" s="24" t="str">
        <f t="shared" si="0"/>
        <v>Зима минус 100, год третий Трейл 50</v>
      </c>
      <c r="D26" s="107">
        <f>VLOOKUP(C26,Гонки!$E$1:$O$30,11,FALSE)</f>
        <v>16.63432138995244</v>
      </c>
      <c r="E26" s="29" t="s">
        <v>278</v>
      </c>
      <c r="F26" s="108">
        <f>IF(E26="Ж",VLOOKUP(C26,Гонки!$E$2:$Q$30,12,FALSE),VLOOKUP(C26,Гонки!$E$2:$Q$30,13,FALSE))</f>
        <v>37</v>
      </c>
      <c r="G26" s="24" t="s">
        <v>103</v>
      </c>
      <c r="H26" s="13">
        <v>1984</v>
      </c>
      <c r="I26" s="13"/>
      <c r="J26" s="28" t="str">
        <f t="shared" si="1"/>
        <v>М</v>
      </c>
      <c r="K26" s="89">
        <v>0.26284722222222223</v>
      </c>
      <c r="L26" s="90">
        <f t="shared" si="6"/>
        <v>0.32232805788299551</v>
      </c>
      <c r="M26" s="99">
        <f t="shared" si="2"/>
        <v>5.3617085078249405</v>
      </c>
    </row>
    <row r="27" spans="1:13" x14ac:dyDescent="0.25">
      <c r="A27" s="24" t="str">
        <f t="shared" si="3"/>
        <v>Зима минус 100, год третий</v>
      </c>
      <c r="B27" s="24" t="str">
        <f t="shared" si="4"/>
        <v>Трейл 50</v>
      </c>
      <c r="C27" s="24" t="str">
        <f t="shared" si="0"/>
        <v>Зима минус 100, год третий Трейл 50</v>
      </c>
      <c r="D27" s="107">
        <f>VLOOKUP(C27,Гонки!$E$1:$O$30,11,FALSE)</f>
        <v>16.63432138995244</v>
      </c>
      <c r="E27" s="29" t="s">
        <v>278</v>
      </c>
      <c r="F27" s="108">
        <f>IF(E27="Ж",VLOOKUP(C27,Гонки!$E$2:$Q$30,12,FALSE),VLOOKUP(C27,Гонки!$E$2:$Q$30,13,FALSE))</f>
        <v>37</v>
      </c>
      <c r="G27" s="24" t="s">
        <v>104</v>
      </c>
      <c r="H27" s="13">
        <v>1984</v>
      </c>
      <c r="I27" s="121">
        <v>1521</v>
      </c>
      <c r="J27" s="28" t="str">
        <f t="shared" si="1"/>
        <v>М</v>
      </c>
      <c r="K27" s="89">
        <v>0.27612268518518518</v>
      </c>
      <c r="L27" s="90">
        <f t="shared" si="6"/>
        <v>0.27803663417073821</v>
      </c>
      <c r="M27" s="99">
        <f t="shared" si="2"/>
        <v>4.6249507309766917</v>
      </c>
    </row>
    <row r="28" spans="1:13" x14ac:dyDescent="0.25">
      <c r="A28" s="24" t="str">
        <f t="shared" si="3"/>
        <v>Зима минус 100, год третий</v>
      </c>
      <c r="B28" s="24" t="str">
        <f t="shared" si="4"/>
        <v>Трейл 50</v>
      </c>
      <c r="C28" s="24" t="str">
        <f t="shared" si="0"/>
        <v>Зима минус 100, год третий Трейл 50</v>
      </c>
      <c r="D28" s="107">
        <f>VLOOKUP(C28,Гонки!$E$1:$O$30,11,FALSE)</f>
        <v>16.63432138995244</v>
      </c>
      <c r="E28" s="29" t="s">
        <v>278</v>
      </c>
      <c r="F28" s="108">
        <f>IF(E28="Ж",VLOOKUP(C28,Гонки!$E$2:$Q$30,12,FALSE),VLOOKUP(C28,Гонки!$E$2:$Q$30,13,FALSE))</f>
        <v>37</v>
      </c>
      <c r="G28" s="24" t="s">
        <v>105</v>
      </c>
      <c r="H28" s="13">
        <v>1976</v>
      </c>
      <c r="I28" s="13"/>
      <c r="J28" s="28" t="str">
        <f t="shared" si="1"/>
        <v>М</v>
      </c>
      <c r="K28" s="89">
        <v>0.28407407407407409</v>
      </c>
      <c r="L28" s="90">
        <f t="shared" si="6"/>
        <v>0.25533684468436513</v>
      </c>
      <c r="M28" s="99">
        <f t="shared" si="2"/>
        <v>4.2473551371760987</v>
      </c>
    </row>
    <row r="29" spans="1:13" x14ac:dyDescent="0.25">
      <c r="A29" s="24" t="str">
        <f t="shared" si="3"/>
        <v>Зима минус 100, год третий</v>
      </c>
      <c r="B29" s="24" t="str">
        <f t="shared" si="4"/>
        <v>Трейл 50</v>
      </c>
      <c r="C29" s="24" t="str">
        <f t="shared" si="0"/>
        <v>Зима минус 100, год третий Трейл 50</v>
      </c>
      <c r="D29" s="107">
        <f>VLOOKUP(C29,Гонки!$E$1:$O$30,11,FALSE)</f>
        <v>16.63432138995244</v>
      </c>
      <c r="E29" s="29" t="s">
        <v>278</v>
      </c>
      <c r="F29" s="108">
        <f>IF(E29="Ж",VLOOKUP(C29,Гонки!$E$2:$Q$30,12,FALSE),VLOOKUP(C29,Гонки!$E$2:$Q$30,13,FALSE))</f>
        <v>37</v>
      </c>
      <c r="G29" s="24" t="s">
        <v>106</v>
      </c>
      <c r="H29" s="13">
        <v>1984</v>
      </c>
      <c r="I29" s="13"/>
      <c r="J29" s="28" t="str">
        <f t="shared" si="1"/>
        <v>М</v>
      </c>
      <c r="K29" s="89">
        <v>0.28619212962962964</v>
      </c>
      <c r="L29" s="90">
        <f t="shared" si="6"/>
        <v>0.24970959345831542</v>
      </c>
      <c r="M29" s="99">
        <f t="shared" si="2"/>
        <v>4.1537496317399842</v>
      </c>
    </row>
    <row r="30" spans="1:13" x14ac:dyDescent="0.25">
      <c r="A30" s="24" t="str">
        <f t="shared" si="3"/>
        <v>Зима минус 100, год третий</v>
      </c>
      <c r="B30" s="24" t="str">
        <f t="shared" si="4"/>
        <v>Трейл 50</v>
      </c>
      <c r="C30" s="24" t="str">
        <f t="shared" si="0"/>
        <v>Зима минус 100, год третий Трейл 50</v>
      </c>
      <c r="D30" s="107">
        <f>VLOOKUP(C30,Гонки!$E$1:$O$30,11,FALSE)</f>
        <v>16.63432138995244</v>
      </c>
      <c r="E30" s="29" t="s">
        <v>278</v>
      </c>
      <c r="F30" s="108">
        <f>IF(E30="Ж",VLOOKUP(C30,Гонки!$E$2:$Q$30,12,FALSE),VLOOKUP(C30,Гонки!$E$2:$Q$30,13,FALSE))</f>
        <v>37</v>
      </c>
      <c r="G30" s="24" t="s">
        <v>284</v>
      </c>
      <c r="H30" s="13">
        <v>1982</v>
      </c>
      <c r="I30" s="13">
        <v>2946</v>
      </c>
      <c r="J30" s="28" t="str">
        <f t="shared" si="1"/>
        <v>М</v>
      </c>
      <c r="K30" s="89">
        <v>0.28662037037037036</v>
      </c>
      <c r="L30" s="90">
        <f t="shared" si="6"/>
        <v>0.24859198837568874</v>
      </c>
      <c r="M30" s="99">
        <f t="shared" si="2"/>
        <v>4.1351590296085279</v>
      </c>
    </row>
    <row r="31" spans="1:13" x14ac:dyDescent="0.25">
      <c r="A31" s="24" t="str">
        <f t="shared" si="3"/>
        <v>Зима минус 100, год третий</v>
      </c>
      <c r="B31" s="24" t="str">
        <f t="shared" si="4"/>
        <v>Трейл 50</v>
      </c>
      <c r="C31" s="24" t="str">
        <f t="shared" si="0"/>
        <v>Зима минус 100, год третий Трейл 50</v>
      </c>
      <c r="D31" s="107">
        <f>VLOOKUP(C31,Гонки!$E$1:$O$30,11,FALSE)</f>
        <v>16.63432138995244</v>
      </c>
      <c r="E31" s="29" t="s">
        <v>278</v>
      </c>
      <c r="F31" s="108">
        <f>IF(E31="Ж",VLOOKUP(C31,Гонки!$E$2:$Q$30,12,FALSE),VLOOKUP(C31,Гонки!$E$2:$Q$30,13,FALSE))</f>
        <v>37</v>
      </c>
      <c r="G31" s="24" t="s">
        <v>107</v>
      </c>
      <c r="H31" s="13">
        <v>1977</v>
      </c>
      <c r="I31" s="13"/>
      <c r="J31" s="28" t="str">
        <f t="shared" si="1"/>
        <v>М</v>
      </c>
      <c r="K31" s="89">
        <v>0.28961805555555559</v>
      </c>
      <c r="L31" s="90">
        <f t="shared" si="6"/>
        <v>0.24095247208520493</v>
      </c>
      <c r="M31" s="99">
        <f t="shared" si="2"/>
        <v>4.0080808603688425</v>
      </c>
    </row>
    <row r="32" spans="1:13" x14ac:dyDescent="0.25">
      <c r="A32" s="24" t="str">
        <f t="shared" si="3"/>
        <v>Зима минус 100, год третий</v>
      </c>
      <c r="B32" s="24" t="str">
        <f t="shared" si="4"/>
        <v>Трейл 50</v>
      </c>
      <c r="C32" s="24" t="str">
        <f t="shared" si="0"/>
        <v>Зима минус 100, год третий Трейл 50</v>
      </c>
      <c r="D32" s="107">
        <f>VLOOKUP(C32,Гонки!$E$1:$O$30,11,FALSE)</f>
        <v>16.63432138995244</v>
      </c>
      <c r="E32" s="29" t="s">
        <v>278</v>
      </c>
      <c r="F32" s="108">
        <f>IF(E32="Ж",VLOOKUP(C32,Гонки!$E$2:$Q$30,12,FALSE),VLOOKUP(C32,Гонки!$E$2:$Q$30,13,FALSE))</f>
        <v>37</v>
      </c>
      <c r="G32" s="24" t="s">
        <v>108</v>
      </c>
      <c r="H32" s="13">
        <v>1982</v>
      </c>
      <c r="I32" s="13"/>
      <c r="J32" s="28" t="str">
        <f t="shared" si="1"/>
        <v>М</v>
      </c>
      <c r="K32" s="89">
        <v>0.29008101851851853</v>
      </c>
      <c r="L32" s="90">
        <f t="shared" si="6"/>
        <v>0.23980064769807549</v>
      </c>
      <c r="M32" s="99">
        <f t="shared" si="2"/>
        <v>3.9889210433285465</v>
      </c>
    </row>
    <row r="33" spans="1:13" x14ac:dyDescent="0.25">
      <c r="A33" s="24" t="str">
        <f t="shared" si="3"/>
        <v>Зима минус 100, год третий</v>
      </c>
      <c r="B33" s="24" t="str">
        <f t="shared" si="4"/>
        <v>Трейл 50</v>
      </c>
      <c r="C33" s="24" t="str">
        <f t="shared" si="0"/>
        <v>Зима минус 100, год третий Трейл 50</v>
      </c>
      <c r="D33" s="107">
        <f>VLOOKUP(C33,Гонки!$E$1:$O$30,11,FALSE)</f>
        <v>16.63432138995244</v>
      </c>
      <c r="E33" s="29" t="s">
        <v>278</v>
      </c>
      <c r="F33" s="108">
        <f>IF(E33="Ж",VLOOKUP(C33,Гонки!$E$2:$Q$30,12,FALSE),VLOOKUP(C33,Гонки!$E$2:$Q$30,13,FALSE))</f>
        <v>37</v>
      </c>
      <c r="G33" s="24" t="s">
        <v>285</v>
      </c>
      <c r="H33" s="13">
        <v>1987</v>
      </c>
      <c r="I33" s="121">
        <v>2638</v>
      </c>
      <c r="J33" s="28" t="str">
        <f t="shared" si="1"/>
        <v>М</v>
      </c>
      <c r="K33" s="89">
        <v>0.29560185185185184</v>
      </c>
      <c r="L33" s="90">
        <f t="shared" si="6"/>
        <v>0.22661405148309929</v>
      </c>
      <c r="M33" s="99">
        <f t="shared" si="2"/>
        <v>3.7695709638491022</v>
      </c>
    </row>
    <row r="34" spans="1:13" x14ac:dyDescent="0.25">
      <c r="A34" s="24" t="str">
        <f t="shared" si="3"/>
        <v>Зима минус 100, год третий</v>
      </c>
      <c r="B34" s="24" t="str">
        <f t="shared" si="4"/>
        <v>Трейл 50</v>
      </c>
      <c r="C34" s="24" t="str">
        <f t="shared" si="0"/>
        <v>Зима минус 100, год третий Трейл 50</v>
      </c>
      <c r="D34" s="107">
        <f>VLOOKUP(C34,Гонки!$E$1:$O$30,11,FALSE)</f>
        <v>16.63432138995244</v>
      </c>
      <c r="E34" s="29" t="s">
        <v>278</v>
      </c>
      <c r="F34" s="108">
        <f>IF(E34="Ж",VLOOKUP(C34,Гонки!$E$2:$Q$30,12,FALSE),VLOOKUP(C34,Гонки!$E$2:$Q$30,13,FALSE))</f>
        <v>37</v>
      </c>
      <c r="G34" s="24" t="s">
        <v>110</v>
      </c>
      <c r="H34" s="13">
        <v>1988</v>
      </c>
      <c r="I34" s="13"/>
      <c r="J34" s="28" t="str">
        <f t="shared" si="1"/>
        <v>М</v>
      </c>
      <c r="K34" s="89">
        <v>0.30019675925925926</v>
      </c>
      <c r="L34" s="90">
        <f t="shared" si="6"/>
        <v>0.21636663358391475</v>
      </c>
      <c r="M34" s="99">
        <f t="shared" si="2"/>
        <v>3.599112121096915</v>
      </c>
    </row>
    <row r="35" spans="1:13" x14ac:dyDescent="0.25">
      <c r="A35" s="24" t="str">
        <f t="shared" si="3"/>
        <v>Зима минус 100, год третий</v>
      </c>
      <c r="B35" s="24" t="str">
        <f t="shared" si="4"/>
        <v>Трейл 50</v>
      </c>
      <c r="C35" s="24" t="str">
        <f t="shared" si="0"/>
        <v>Зима минус 100, год третий Трейл 50</v>
      </c>
      <c r="D35" s="107">
        <f>VLOOKUP(C35,Гонки!$E$1:$O$30,11,FALSE)</f>
        <v>16.63432138995244</v>
      </c>
      <c r="E35" s="29" t="s">
        <v>278</v>
      </c>
      <c r="F35" s="108">
        <f>IF(E35="Ж",VLOOKUP(C35,Гонки!$E$2:$Q$30,12,FALSE),VLOOKUP(C35,Гонки!$E$2:$Q$30,13,FALSE))</f>
        <v>37</v>
      </c>
      <c r="G35" s="24" t="s">
        <v>111</v>
      </c>
      <c r="H35" s="13">
        <v>1993</v>
      </c>
      <c r="I35" s="13"/>
      <c r="J35" s="28" t="str">
        <f t="shared" si="1"/>
        <v>М</v>
      </c>
      <c r="K35" s="89">
        <v>0.30086805555555557</v>
      </c>
      <c r="L35" s="90">
        <f t="shared" si="6"/>
        <v>0.21492159195967414</v>
      </c>
      <c r="M35" s="99">
        <f t="shared" si="2"/>
        <v>3.5750748342974381</v>
      </c>
    </row>
    <row r="36" spans="1:13" x14ac:dyDescent="0.25">
      <c r="A36" s="24" t="str">
        <f t="shared" si="3"/>
        <v>Зима минус 100, год третий</v>
      </c>
      <c r="B36" s="24" t="str">
        <f t="shared" si="4"/>
        <v>Трейл 50</v>
      </c>
      <c r="C36" s="24" t="str">
        <f t="shared" si="0"/>
        <v>Зима минус 100, год третий Трейл 50</v>
      </c>
      <c r="D36" s="107">
        <f>VLOOKUP(C36,Гонки!$E$1:$O$30,11,FALSE)</f>
        <v>16.63432138995244</v>
      </c>
      <c r="E36" s="29" t="s">
        <v>278</v>
      </c>
      <c r="F36" s="108">
        <f>IF(E36="Ж",VLOOKUP(C36,Гонки!$E$2:$Q$30,12,FALSE),VLOOKUP(C36,Гонки!$E$2:$Q$30,13,FALSE))</f>
        <v>37</v>
      </c>
      <c r="G36" s="24" t="s">
        <v>112</v>
      </c>
      <c r="H36" s="13">
        <v>1998</v>
      </c>
      <c r="I36" s="13"/>
      <c r="J36" s="28" t="str">
        <f t="shared" si="1"/>
        <v>М</v>
      </c>
      <c r="K36" s="89">
        <v>0.30261574074074077</v>
      </c>
      <c r="L36" s="90">
        <f t="shared" si="6"/>
        <v>0.21121937031666219</v>
      </c>
      <c r="M36" s="99">
        <f t="shared" si="2"/>
        <v>3.5134908896307393</v>
      </c>
    </row>
    <row r="37" spans="1:13" x14ac:dyDescent="0.25">
      <c r="A37" s="24" t="str">
        <f t="shared" si="3"/>
        <v>Зима минус 100, год третий</v>
      </c>
      <c r="B37" s="24" t="str">
        <f t="shared" si="4"/>
        <v>Трейл 50</v>
      </c>
      <c r="C37" s="24" t="str">
        <f t="shared" si="0"/>
        <v>Зима минус 100, год третий Трейл 50</v>
      </c>
      <c r="D37" s="107">
        <f>VLOOKUP(C37,Гонки!$E$1:$O$30,11,FALSE)</f>
        <v>16.63432138995244</v>
      </c>
      <c r="E37" s="29" t="s">
        <v>278</v>
      </c>
      <c r="F37" s="108">
        <f>IF(E37="Ж",VLOOKUP(C37,Гонки!$E$2:$Q$30,12,FALSE),VLOOKUP(C37,Гонки!$E$2:$Q$30,13,FALSE))</f>
        <v>37</v>
      </c>
      <c r="G37" s="24" t="s">
        <v>279</v>
      </c>
      <c r="H37" s="13">
        <v>1992</v>
      </c>
      <c r="I37" s="13"/>
      <c r="J37" s="28" t="str">
        <f t="shared" si="1"/>
        <v>М</v>
      </c>
      <c r="K37" s="89">
        <v>0.31494212962962964</v>
      </c>
      <c r="L37" s="90">
        <f t="shared" si="6"/>
        <v>0.1873768816656346</v>
      </c>
      <c r="M37" s="99">
        <f t="shared" si="2"/>
        <v>3.1168872706732529</v>
      </c>
    </row>
    <row r="38" spans="1:13" x14ac:dyDescent="0.25">
      <c r="A38" s="24" t="str">
        <f t="shared" si="3"/>
        <v>Зима минус 100, год третий</v>
      </c>
      <c r="B38" s="24" t="str">
        <f t="shared" si="4"/>
        <v>Трейл 50</v>
      </c>
      <c r="C38" s="24" t="str">
        <f t="shared" si="0"/>
        <v>Зима минус 100, год третий Трейл 50</v>
      </c>
      <c r="D38" s="107">
        <f>VLOOKUP(C38,Гонки!$E$1:$O$30,11,FALSE)</f>
        <v>16.63432138995244</v>
      </c>
      <c r="E38" s="29" t="s">
        <v>278</v>
      </c>
      <c r="F38" s="108">
        <f>IF(E38="Ж",VLOOKUP(C38,Гонки!$E$2:$Q$30,12,FALSE),VLOOKUP(C38,Гонки!$E$2:$Q$30,13,FALSE))</f>
        <v>37</v>
      </c>
      <c r="G38" s="24" t="s">
        <v>113</v>
      </c>
      <c r="H38" s="13">
        <v>1973</v>
      </c>
      <c r="I38" s="13">
        <v>54</v>
      </c>
      <c r="J38" s="28" t="str">
        <f t="shared" si="1"/>
        <v>М</v>
      </c>
      <c r="K38" s="89">
        <v>0.31792824074074072</v>
      </c>
      <c r="L38" s="90">
        <f t="shared" si="6"/>
        <v>0.18214655681813521</v>
      </c>
      <c r="M38" s="99">
        <f t="shared" si="2"/>
        <v>3.0298843661860939</v>
      </c>
    </row>
    <row r="39" spans="1:13" x14ac:dyDescent="0.25">
      <c r="A39" s="24" t="str">
        <f t="shared" si="3"/>
        <v>Зима минус 100, год третий</v>
      </c>
      <c r="B39" s="24" t="str">
        <f t="shared" si="4"/>
        <v>Трейл 50</v>
      </c>
      <c r="C39" s="24" t="str">
        <f t="shared" si="0"/>
        <v>Зима минус 100, год третий Трейл 50</v>
      </c>
      <c r="D39" s="107">
        <f>VLOOKUP(C39,Гонки!$E$1:$O$30,11,FALSE)</f>
        <v>16.63432138995244</v>
      </c>
      <c r="E39" s="29" t="s">
        <v>278</v>
      </c>
      <c r="F39" s="108">
        <f>IF(E39="Ж",VLOOKUP(C39,Гонки!$E$2:$Q$30,12,FALSE),VLOOKUP(C39,Гонки!$E$2:$Q$30,13,FALSE))</f>
        <v>37</v>
      </c>
      <c r="G39" s="24" t="s">
        <v>114</v>
      </c>
      <c r="H39" s="13">
        <v>1977</v>
      </c>
      <c r="I39" s="13">
        <v>1933</v>
      </c>
      <c r="J39" s="28" t="str">
        <f t="shared" si="1"/>
        <v>М</v>
      </c>
      <c r="K39" s="89">
        <v>0.31793981481481481</v>
      </c>
      <c r="L39" s="90">
        <f t="shared" si="6"/>
        <v>0.18212666530818017</v>
      </c>
      <c r="M39" s="99">
        <f t="shared" si="2"/>
        <v>3.0295534844165704</v>
      </c>
    </row>
    <row r="40" spans="1:13" x14ac:dyDescent="0.25">
      <c r="A40" s="24" t="str">
        <f t="shared" si="3"/>
        <v>Зима минус 100, год третий</v>
      </c>
      <c r="B40" s="24" t="str">
        <f t="shared" si="4"/>
        <v>Трейл 50</v>
      </c>
      <c r="C40" s="24" t="str">
        <f t="shared" si="0"/>
        <v>Зима минус 100, год третий Трейл 50</v>
      </c>
      <c r="D40" s="107">
        <f>VLOOKUP(C40,Гонки!$E$1:$O$30,11,FALSE)</f>
        <v>16.63432138995244</v>
      </c>
      <c r="E40" s="29" t="s">
        <v>278</v>
      </c>
      <c r="F40" s="108">
        <f>IF(E40="Ж",VLOOKUP(C40,Гонки!$E$2:$Q$30,12,FALSE),VLOOKUP(C40,Гонки!$E$2:$Q$30,13,FALSE))</f>
        <v>37</v>
      </c>
      <c r="G40" s="24" t="s">
        <v>115</v>
      </c>
      <c r="H40" s="13">
        <v>1976</v>
      </c>
      <c r="I40" s="121">
        <v>5089</v>
      </c>
      <c r="J40" s="28" t="str">
        <f t="shared" si="1"/>
        <v>М</v>
      </c>
      <c r="K40" s="89">
        <v>0.32587962962962963</v>
      </c>
      <c r="L40" s="90">
        <f t="shared" si="6"/>
        <v>0.1691362293986422</v>
      </c>
      <c r="M40" s="99">
        <f t="shared" si="2"/>
        <v>2.8134663985017365</v>
      </c>
    </row>
    <row r="41" spans="1:13" x14ac:dyDescent="0.25">
      <c r="A41" s="24" t="str">
        <f t="shared" si="3"/>
        <v>Зима минус 100, год третий</v>
      </c>
      <c r="B41" s="24" t="str">
        <f t="shared" si="4"/>
        <v>Трейл 50</v>
      </c>
      <c r="C41" s="24" t="str">
        <f t="shared" si="0"/>
        <v>Зима минус 100, год третий Трейл 50</v>
      </c>
      <c r="D41" s="107">
        <f>VLOOKUP(C41,Гонки!$E$1:$O$30,11,FALSE)</f>
        <v>16.63432138995244</v>
      </c>
      <c r="E41" s="29" t="s">
        <v>278</v>
      </c>
      <c r="F41" s="108">
        <f>IF(E41="Ж",VLOOKUP(C41,Гонки!$E$2:$Q$30,12,FALSE),VLOOKUP(C41,Гонки!$E$2:$Q$30,13,FALSE))</f>
        <v>37</v>
      </c>
      <c r="G41" s="24" t="s">
        <v>280</v>
      </c>
      <c r="H41" s="13">
        <v>1982</v>
      </c>
      <c r="I41" s="13"/>
      <c r="J41" s="28" t="str">
        <f t="shared" si="1"/>
        <v>М</v>
      </c>
      <c r="K41" s="89">
        <v>0.34972222222222221</v>
      </c>
      <c r="L41" s="90">
        <f t="shared" si="6"/>
        <v>0.13684804536390255</v>
      </c>
      <c r="M41" s="99">
        <f t="shared" si="2"/>
        <v>2.2763743681699462</v>
      </c>
    </row>
    <row r="42" spans="1:13" x14ac:dyDescent="0.25">
      <c r="A42" s="24" t="str">
        <f t="shared" si="3"/>
        <v>Зима минус 100, год третий</v>
      </c>
      <c r="B42" s="24" t="str">
        <f t="shared" si="4"/>
        <v>Трейл 50</v>
      </c>
      <c r="C42" s="24" t="str">
        <f t="shared" si="0"/>
        <v>Зима минус 100, год третий Трейл 50</v>
      </c>
      <c r="D42" s="107">
        <f>VLOOKUP(C42,Гонки!$E$1:$O$30,11,FALSE)</f>
        <v>16.63432138995244</v>
      </c>
      <c r="E42" s="29" t="s">
        <v>278</v>
      </c>
      <c r="F42" s="108">
        <f>IF(E42="Ж",VLOOKUP(C42,Гонки!$E$2:$Q$30,12,FALSE),VLOOKUP(C42,Гонки!$E$2:$Q$30,13,FALSE))</f>
        <v>37</v>
      </c>
      <c r="G42" s="24" t="s">
        <v>116</v>
      </c>
      <c r="H42" s="13">
        <v>1985</v>
      </c>
      <c r="I42" s="13"/>
      <c r="J42" s="28" t="str">
        <f t="shared" si="1"/>
        <v>М</v>
      </c>
      <c r="K42" s="89">
        <v>0.38608796296296299</v>
      </c>
      <c r="L42" s="90">
        <f t="shared" si="6"/>
        <v>0.10170668542250225</v>
      </c>
      <c r="M42" s="99">
        <f t="shared" si="2"/>
        <v>1.6918216928246932</v>
      </c>
    </row>
    <row r="43" spans="1:13" s="59" customFormat="1" x14ac:dyDescent="0.25">
      <c r="A43" s="52" t="str">
        <f t="shared" si="3"/>
        <v>Зима минус 100, год третий</v>
      </c>
      <c r="B43" s="52" t="str">
        <f>Гонки!D3</f>
        <v>Трейл 100</v>
      </c>
      <c r="C43" s="52" t="str">
        <f t="shared" si="0"/>
        <v>Зима минус 100, год третий Трейл 100</v>
      </c>
      <c r="D43" s="107">
        <f>VLOOKUP(C43,Гонки!$E$1:$O$30,11,FALSE)</f>
        <v>28.644677032917802</v>
      </c>
      <c r="E43" s="93" t="s">
        <v>64</v>
      </c>
      <c r="F43" s="108">
        <f>IF(E43="Ж",VLOOKUP(C43,Гонки!$E$2:$Q$30,12,FALSE),VLOOKUP(C43,Гонки!$E$2:$Q$30,13,FALSE))</f>
        <v>3</v>
      </c>
      <c r="G43" s="52" t="s">
        <v>66</v>
      </c>
      <c r="H43" s="54">
        <v>1986</v>
      </c>
      <c r="I43" s="54">
        <v>60</v>
      </c>
      <c r="J43" s="60" t="str">
        <f t="shared" si="1"/>
        <v>Ж</v>
      </c>
      <c r="K43" s="94">
        <v>0.70550925925925922</v>
      </c>
      <c r="L43" s="95">
        <f>($K$43/K43)^3</f>
        <v>1</v>
      </c>
      <c r="M43" s="98">
        <f t="shared" si="2"/>
        <v>28.644677032917802</v>
      </c>
    </row>
    <row r="44" spans="1:13" x14ac:dyDescent="0.25">
      <c r="A44" s="24" t="str">
        <f t="shared" si="3"/>
        <v>Зима минус 100, год третий</v>
      </c>
      <c r="B44" s="24" t="str">
        <f t="shared" ref="B44:B60" si="7">$B$43</f>
        <v>Трейл 100</v>
      </c>
      <c r="C44" s="24" t="str">
        <f t="shared" si="0"/>
        <v>Зима минус 100, год третий Трейл 100</v>
      </c>
      <c r="D44" s="107">
        <f>VLOOKUP(C44,Гонки!$E$1:$O$30,11,FALSE)</f>
        <v>28.644677032917802</v>
      </c>
      <c r="E44" s="29" t="s">
        <v>64</v>
      </c>
      <c r="F44" s="108">
        <f>IF(E44="Ж",VLOOKUP(C44,Гонки!$E$2:$Q$30,12,FALSE),VLOOKUP(C44,Гонки!$E$2:$Q$30,13,FALSE))</f>
        <v>3</v>
      </c>
      <c r="G44" s="24" t="s">
        <v>67</v>
      </c>
      <c r="H44" s="13">
        <v>1987</v>
      </c>
      <c r="I44" s="13">
        <v>2739</v>
      </c>
      <c r="J44" s="28" t="str">
        <f t="shared" si="1"/>
        <v>Ж</v>
      </c>
      <c r="K44" s="91">
        <v>0.74997685185185192</v>
      </c>
      <c r="L44" s="90">
        <f>($K$43/K44)^3</f>
        <v>0.83246230388585796</v>
      </c>
      <c r="M44" s="99">
        <f t="shared" si="2"/>
        <v>23.845613836889076</v>
      </c>
    </row>
    <row r="45" spans="1:13" x14ac:dyDescent="0.25">
      <c r="A45" s="24" t="str">
        <f t="shared" si="3"/>
        <v>Зима минус 100, год третий</v>
      </c>
      <c r="B45" s="24" t="str">
        <f t="shared" si="7"/>
        <v>Трейл 100</v>
      </c>
      <c r="C45" s="24" t="str">
        <f t="shared" si="0"/>
        <v>Зима минус 100, год третий Трейл 100</v>
      </c>
      <c r="D45" s="107">
        <f>VLOOKUP(C45,Гонки!$E$1:$O$30,11,FALSE)</f>
        <v>28.644677032917802</v>
      </c>
      <c r="E45" s="29" t="s">
        <v>64</v>
      </c>
      <c r="F45" s="108">
        <f>IF(E45="Ж",VLOOKUP(C45,Гонки!$E$2:$Q$30,12,FALSE),VLOOKUP(C45,Гонки!$E$2:$Q$30,13,FALSE))</f>
        <v>3</v>
      </c>
      <c r="G45" s="24" t="s">
        <v>68</v>
      </c>
      <c r="H45" s="13">
        <v>1998</v>
      </c>
      <c r="I45" s="13"/>
      <c r="J45" s="28" t="str">
        <f t="shared" si="1"/>
        <v>Ж</v>
      </c>
      <c r="K45" s="91">
        <v>0.84181712962962962</v>
      </c>
      <c r="L45" s="90">
        <f>($K$43/K45)^3</f>
        <v>0.58864692221264647</v>
      </c>
      <c r="M45" s="99">
        <f t="shared" si="2"/>
        <v>16.861600973202346</v>
      </c>
    </row>
    <row r="46" spans="1:13" s="59" customFormat="1" x14ac:dyDescent="0.25">
      <c r="A46" s="52" t="str">
        <f t="shared" si="3"/>
        <v>Зима минус 100, год третий</v>
      </c>
      <c r="B46" s="52" t="str">
        <f t="shared" si="7"/>
        <v>Трейл 100</v>
      </c>
      <c r="C46" s="52" t="str">
        <f t="shared" si="0"/>
        <v>Зима минус 100, год третий Трейл 100</v>
      </c>
      <c r="D46" s="107">
        <f>VLOOKUP(C46,Гонки!$E$1:$O$30,11,FALSE)</f>
        <v>28.644677032917802</v>
      </c>
      <c r="E46" s="93" t="s">
        <v>278</v>
      </c>
      <c r="F46" s="108">
        <f>IF(E46="Ж",VLOOKUP(C46,Гонки!$E$2:$Q$30,12,FALSE),VLOOKUP(C46,Гонки!$E$2:$Q$30,13,FALSE))</f>
        <v>18</v>
      </c>
      <c r="G46" s="52" t="s">
        <v>69</v>
      </c>
      <c r="H46" s="54">
        <v>1981</v>
      </c>
      <c r="I46" s="121">
        <v>1530</v>
      </c>
      <c r="J46" s="60" t="str">
        <f t="shared" si="1"/>
        <v>М</v>
      </c>
      <c r="K46" s="96">
        <v>0.49328703703703702</v>
      </c>
      <c r="L46" s="95">
        <f>($K$46/K46)^3</f>
        <v>1</v>
      </c>
      <c r="M46" s="98">
        <f t="shared" si="2"/>
        <v>28.644677032917802</v>
      </c>
    </row>
    <row r="47" spans="1:13" x14ac:dyDescent="0.25">
      <c r="A47" s="24" t="str">
        <f t="shared" si="3"/>
        <v>Зима минус 100, год третий</v>
      </c>
      <c r="B47" s="24" t="str">
        <f t="shared" si="7"/>
        <v>Трейл 100</v>
      </c>
      <c r="C47" s="24" t="str">
        <f t="shared" si="0"/>
        <v>Зима минус 100, год третий Трейл 100</v>
      </c>
      <c r="D47" s="107">
        <f>VLOOKUP(C47,Гонки!$E$1:$O$30,11,FALSE)</f>
        <v>28.644677032917802</v>
      </c>
      <c r="E47" s="29" t="s">
        <v>278</v>
      </c>
      <c r="F47" s="108">
        <f>IF(E47="Ж",VLOOKUP(C47,Гонки!$E$2:$Q$30,12,FALSE),VLOOKUP(C47,Гонки!$E$2:$Q$30,13,FALSE))</f>
        <v>18</v>
      </c>
      <c r="G47" s="24" t="s">
        <v>70</v>
      </c>
      <c r="H47" s="13">
        <v>1981</v>
      </c>
      <c r="I47" s="13"/>
      <c r="J47" s="28" t="str">
        <f t="shared" si="1"/>
        <v>М</v>
      </c>
      <c r="K47" s="89">
        <v>0.49328703703703702</v>
      </c>
      <c r="L47" s="90">
        <f>($K$46/K47)^3</f>
        <v>1</v>
      </c>
      <c r="M47" s="99">
        <f t="shared" si="2"/>
        <v>28.644677032917802</v>
      </c>
    </row>
    <row r="48" spans="1:13" x14ac:dyDescent="0.25">
      <c r="A48" s="24" t="str">
        <f t="shared" si="3"/>
        <v>Зима минус 100, год третий</v>
      </c>
      <c r="B48" s="24" t="str">
        <f t="shared" si="7"/>
        <v>Трейл 100</v>
      </c>
      <c r="C48" s="24" t="str">
        <f t="shared" si="0"/>
        <v>Зима минус 100, год третий Трейл 100</v>
      </c>
      <c r="D48" s="107">
        <f>VLOOKUP(C48,Гонки!$E$1:$O$30,11,FALSE)</f>
        <v>28.644677032917802</v>
      </c>
      <c r="E48" s="29" t="s">
        <v>278</v>
      </c>
      <c r="F48" s="108">
        <f>IF(E48="Ж",VLOOKUP(C48,Гонки!$E$2:$Q$30,12,FALSE),VLOOKUP(C48,Гонки!$E$2:$Q$30,13,FALSE))</f>
        <v>18</v>
      </c>
      <c r="G48" s="24" t="s">
        <v>71</v>
      </c>
      <c r="H48" s="13">
        <v>1984</v>
      </c>
      <c r="I48" s="13">
        <v>3976</v>
      </c>
      <c r="J48" s="28" t="str">
        <f t="shared" si="1"/>
        <v>М</v>
      </c>
      <c r="K48" s="89">
        <v>0.50989583333333333</v>
      </c>
      <c r="L48" s="90">
        <f t="shared" ref="L48:L60" si="8">($K$46/K48)^3</f>
        <v>0.9054296650438145</v>
      </c>
      <c r="M48" s="99">
        <f t="shared" si="2"/>
        <v>25.935740331203011</v>
      </c>
    </row>
    <row r="49" spans="1:13" x14ac:dyDescent="0.25">
      <c r="A49" s="24" t="str">
        <f t="shared" si="3"/>
        <v>Зима минус 100, год третий</v>
      </c>
      <c r="B49" s="24" t="str">
        <f t="shared" si="7"/>
        <v>Трейл 100</v>
      </c>
      <c r="C49" s="24" t="str">
        <f t="shared" si="0"/>
        <v>Зима минус 100, год третий Трейл 100</v>
      </c>
      <c r="D49" s="107">
        <f>VLOOKUP(C49,Гонки!$E$1:$O$30,11,FALSE)</f>
        <v>28.644677032917802</v>
      </c>
      <c r="E49" s="29" t="s">
        <v>278</v>
      </c>
      <c r="F49" s="108">
        <f>IF(E49="Ж",VLOOKUP(C49,Гонки!$E$2:$Q$30,12,FALSE),VLOOKUP(C49,Гонки!$E$2:$Q$30,13,FALSE))</f>
        <v>18</v>
      </c>
      <c r="G49" s="24" t="s">
        <v>72</v>
      </c>
      <c r="H49" s="13">
        <v>1985</v>
      </c>
      <c r="I49" s="13"/>
      <c r="J49" s="28" t="str">
        <f t="shared" si="1"/>
        <v>М</v>
      </c>
      <c r="K49" s="89">
        <v>0.51225694444444447</v>
      </c>
      <c r="L49" s="90">
        <f t="shared" si="8"/>
        <v>0.89296727778117924</v>
      </c>
      <c r="M49" s="99">
        <f t="shared" si="2"/>
        <v>25.578759273005677</v>
      </c>
    </row>
    <row r="50" spans="1:13" x14ac:dyDescent="0.25">
      <c r="A50" s="24" t="str">
        <f t="shared" si="3"/>
        <v>Зима минус 100, год третий</v>
      </c>
      <c r="B50" s="24" t="str">
        <f t="shared" si="7"/>
        <v>Трейл 100</v>
      </c>
      <c r="C50" s="24" t="str">
        <f t="shared" si="0"/>
        <v>Зима минус 100, год третий Трейл 100</v>
      </c>
      <c r="D50" s="107">
        <f>VLOOKUP(C50,Гонки!$E$1:$O$30,11,FALSE)</f>
        <v>28.644677032917802</v>
      </c>
      <c r="E50" s="29" t="s">
        <v>278</v>
      </c>
      <c r="F50" s="108">
        <f>IF(E50="Ж",VLOOKUP(C50,Гонки!$E$2:$Q$30,12,FALSE),VLOOKUP(C50,Гонки!$E$2:$Q$30,13,FALSE))</f>
        <v>18</v>
      </c>
      <c r="G50" s="24" t="s">
        <v>73</v>
      </c>
      <c r="H50" s="13">
        <v>1983</v>
      </c>
      <c r="I50" s="13">
        <v>2996</v>
      </c>
      <c r="J50" s="28" t="str">
        <f t="shared" si="1"/>
        <v>М</v>
      </c>
      <c r="K50" s="89">
        <v>0.52752314814814816</v>
      </c>
      <c r="L50" s="90">
        <f t="shared" si="8"/>
        <v>0.81766337272065925</v>
      </c>
      <c r="M50" s="99">
        <f t="shared" si="2"/>
        <v>23.421703233229575</v>
      </c>
    </row>
    <row r="51" spans="1:13" x14ac:dyDescent="0.25">
      <c r="A51" s="24" t="str">
        <f t="shared" si="3"/>
        <v>Зима минус 100, год третий</v>
      </c>
      <c r="B51" s="24" t="str">
        <f t="shared" si="7"/>
        <v>Трейл 100</v>
      </c>
      <c r="C51" s="24" t="str">
        <f t="shared" si="0"/>
        <v>Зима минус 100, год третий Трейл 100</v>
      </c>
      <c r="D51" s="107">
        <f>VLOOKUP(C51,Гонки!$E$1:$O$30,11,FALSE)</f>
        <v>28.644677032917802</v>
      </c>
      <c r="E51" s="29" t="s">
        <v>278</v>
      </c>
      <c r="F51" s="108">
        <f>IF(E51="Ж",VLOOKUP(C51,Гонки!$E$2:$Q$30,12,FALSE),VLOOKUP(C51,Гонки!$E$2:$Q$30,13,FALSE))</f>
        <v>18</v>
      </c>
      <c r="G51" s="24" t="s">
        <v>74</v>
      </c>
      <c r="H51" s="13">
        <v>1981</v>
      </c>
      <c r="I51" s="121">
        <v>922</v>
      </c>
      <c r="J51" s="28" t="str">
        <f t="shared" si="1"/>
        <v>М</v>
      </c>
      <c r="K51" s="89">
        <v>0.57067129629629632</v>
      </c>
      <c r="L51" s="90">
        <f t="shared" si="8"/>
        <v>0.64586391681185251</v>
      </c>
      <c r="M51" s="99">
        <f t="shared" si="2"/>
        <v>18.500563304290804</v>
      </c>
    </row>
    <row r="52" spans="1:13" x14ac:dyDescent="0.25">
      <c r="A52" s="24" t="str">
        <f t="shared" si="3"/>
        <v>Зима минус 100, год третий</v>
      </c>
      <c r="B52" s="24" t="str">
        <f t="shared" si="7"/>
        <v>Трейл 100</v>
      </c>
      <c r="C52" s="24" t="str">
        <f t="shared" si="0"/>
        <v>Зима минус 100, год третий Трейл 100</v>
      </c>
      <c r="D52" s="107">
        <f>VLOOKUP(C52,Гонки!$E$1:$O$30,11,FALSE)</f>
        <v>28.644677032917802</v>
      </c>
      <c r="E52" s="29" t="s">
        <v>278</v>
      </c>
      <c r="F52" s="108">
        <f>IF(E52="Ж",VLOOKUP(C52,Гонки!$E$2:$Q$30,12,FALSE),VLOOKUP(C52,Гонки!$E$2:$Q$30,13,FALSE))</f>
        <v>18</v>
      </c>
      <c r="G52" s="24" t="s">
        <v>75</v>
      </c>
      <c r="H52" s="13">
        <v>1980</v>
      </c>
      <c r="I52" s="13"/>
      <c r="J52" s="28" t="str">
        <f t="shared" si="1"/>
        <v>М</v>
      </c>
      <c r="K52" s="89">
        <v>0.57767361111111104</v>
      </c>
      <c r="L52" s="90">
        <f t="shared" si="8"/>
        <v>0.62266079546805908</v>
      </c>
      <c r="M52" s="99">
        <f t="shared" si="2"/>
        <v>17.83591738724224</v>
      </c>
    </row>
    <row r="53" spans="1:13" x14ac:dyDescent="0.25">
      <c r="A53" s="24" t="str">
        <f t="shared" si="3"/>
        <v>Зима минус 100, год третий</v>
      </c>
      <c r="B53" s="24" t="str">
        <f t="shared" si="7"/>
        <v>Трейл 100</v>
      </c>
      <c r="C53" s="24" t="str">
        <f t="shared" si="0"/>
        <v>Зима минус 100, год третий Трейл 100</v>
      </c>
      <c r="D53" s="107">
        <f>VLOOKUP(C53,Гонки!$E$1:$O$30,11,FALSE)</f>
        <v>28.644677032917802</v>
      </c>
      <c r="E53" s="29" t="s">
        <v>278</v>
      </c>
      <c r="F53" s="108">
        <f>IF(E53="Ж",VLOOKUP(C53,Гонки!$E$2:$Q$30,12,FALSE),VLOOKUP(C53,Гонки!$E$2:$Q$30,13,FALSE))</f>
        <v>18</v>
      </c>
      <c r="G53" s="24" t="s">
        <v>76</v>
      </c>
      <c r="H53" s="13">
        <v>1964</v>
      </c>
      <c r="I53" s="13"/>
      <c r="J53" s="28" t="str">
        <f t="shared" si="1"/>
        <v>М</v>
      </c>
      <c r="K53" s="89">
        <v>0.57789351851851845</v>
      </c>
      <c r="L53" s="90">
        <f t="shared" si="8"/>
        <v>0.62195023746056965</v>
      </c>
      <c r="M53" s="99">
        <f t="shared" si="2"/>
        <v>17.815563682604552</v>
      </c>
    </row>
    <row r="54" spans="1:13" x14ac:dyDescent="0.25">
      <c r="A54" s="24" t="str">
        <f t="shared" si="3"/>
        <v>Зима минус 100, год третий</v>
      </c>
      <c r="B54" s="24" t="str">
        <f t="shared" si="7"/>
        <v>Трейл 100</v>
      </c>
      <c r="C54" s="24" t="str">
        <f t="shared" si="0"/>
        <v>Зима минус 100, год третий Трейл 100</v>
      </c>
      <c r="D54" s="107">
        <f>VLOOKUP(C54,Гонки!$E$1:$O$30,11,FALSE)</f>
        <v>28.644677032917802</v>
      </c>
      <c r="E54" s="29" t="s">
        <v>278</v>
      </c>
      <c r="F54" s="108">
        <f>IF(E54="Ж",VLOOKUP(C54,Гонки!$E$2:$Q$30,12,FALSE),VLOOKUP(C54,Гонки!$E$2:$Q$30,13,FALSE))</f>
        <v>18</v>
      </c>
      <c r="G54" s="24" t="s">
        <v>77</v>
      </c>
      <c r="H54" s="13">
        <v>1988</v>
      </c>
      <c r="I54" s="13"/>
      <c r="J54" s="28" t="str">
        <f t="shared" si="1"/>
        <v>М</v>
      </c>
      <c r="K54" s="89">
        <v>0.59442129629629636</v>
      </c>
      <c r="L54" s="90">
        <f t="shared" si="8"/>
        <v>0.57149972700486684</v>
      </c>
      <c r="M54" s="99">
        <f t="shared" si="2"/>
        <v>16.370425104455101</v>
      </c>
    </row>
    <row r="55" spans="1:13" x14ac:dyDescent="0.25">
      <c r="A55" s="24" t="str">
        <f t="shared" si="3"/>
        <v>Зима минус 100, год третий</v>
      </c>
      <c r="B55" s="24" t="str">
        <f t="shared" si="7"/>
        <v>Трейл 100</v>
      </c>
      <c r="C55" s="24" t="str">
        <f t="shared" si="0"/>
        <v>Зима минус 100, год третий Трейл 100</v>
      </c>
      <c r="D55" s="107">
        <f>VLOOKUP(C55,Гонки!$E$1:$O$30,11,FALSE)</f>
        <v>28.644677032917802</v>
      </c>
      <c r="E55" s="29" t="s">
        <v>278</v>
      </c>
      <c r="F55" s="108">
        <f>IF(E55="Ж",VLOOKUP(C55,Гонки!$E$2:$Q$30,12,FALSE),VLOOKUP(C55,Гонки!$E$2:$Q$30,13,FALSE))</f>
        <v>18</v>
      </c>
      <c r="G55" s="24" t="s">
        <v>286</v>
      </c>
      <c r="H55" s="13">
        <v>1977</v>
      </c>
      <c r="I55" s="13">
        <v>1563</v>
      </c>
      <c r="J55" s="28" t="str">
        <f t="shared" si="1"/>
        <v>М</v>
      </c>
      <c r="K55" s="89">
        <v>0.60266203703703702</v>
      </c>
      <c r="L55" s="90">
        <f t="shared" si="8"/>
        <v>0.54837494405629283</v>
      </c>
      <c r="M55" s="99">
        <f t="shared" si="2"/>
        <v>15.708023165436876</v>
      </c>
    </row>
    <row r="56" spans="1:13" x14ac:dyDescent="0.25">
      <c r="A56" s="24" t="str">
        <f t="shared" si="3"/>
        <v>Зима минус 100, год третий</v>
      </c>
      <c r="B56" s="24" t="str">
        <f t="shared" si="7"/>
        <v>Трейл 100</v>
      </c>
      <c r="C56" s="24" t="str">
        <f t="shared" si="0"/>
        <v>Зима минус 100, год третий Трейл 100</v>
      </c>
      <c r="D56" s="107">
        <f>VLOOKUP(C56,Гонки!$E$1:$O$30,11,FALSE)</f>
        <v>28.644677032917802</v>
      </c>
      <c r="E56" s="29" t="s">
        <v>278</v>
      </c>
      <c r="F56" s="108">
        <f>IF(E56="Ж",VLOOKUP(C56,Гонки!$E$2:$Q$30,12,FALSE),VLOOKUP(C56,Гонки!$E$2:$Q$30,13,FALSE))</f>
        <v>18</v>
      </c>
      <c r="G56" s="24" t="s">
        <v>78</v>
      </c>
      <c r="H56" s="13">
        <v>1987</v>
      </c>
      <c r="I56" s="13"/>
      <c r="J56" s="28" t="str">
        <f t="shared" si="1"/>
        <v>М</v>
      </c>
      <c r="K56" s="89">
        <v>0.70672453703703697</v>
      </c>
      <c r="L56" s="90">
        <f t="shared" si="8"/>
        <v>0.34005455665044609</v>
      </c>
      <c r="M56" s="99">
        <f t="shared" si="2"/>
        <v>9.7407529488240794</v>
      </c>
    </row>
    <row r="57" spans="1:13" x14ac:dyDescent="0.25">
      <c r="A57" s="24" t="str">
        <f t="shared" si="3"/>
        <v>Зима минус 100, год третий</v>
      </c>
      <c r="B57" s="24" t="str">
        <f t="shared" si="7"/>
        <v>Трейл 100</v>
      </c>
      <c r="C57" s="24" t="str">
        <f t="shared" si="0"/>
        <v>Зима минус 100, год третий Трейл 100</v>
      </c>
      <c r="D57" s="107">
        <f>VLOOKUP(C57,Гонки!$E$1:$O$30,11,FALSE)</f>
        <v>28.644677032917802</v>
      </c>
      <c r="E57" s="29" t="s">
        <v>278</v>
      </c>
      <c r="F57" s="108">
        <f>IF(E57="Ж",VLOOKUP(C57,Гонки!$E$2:$Q$30,12,FALSE),VLOOKUP(C57,Гонки!$E$2:$Q$30,13,FALSE))</f>
        <v>18</v>
      </c>
      <c r="G57" s="24" t="s">
        <v>79</v>
      </c>
      <c r="H57" s="13">
        <v>1982</v>
      </c>
      <c r="I57" s="13"/>
      <c r="J57" s="28" t="str">
        <f t="shared" si="1"/>
        <v>М</v>
      </c>
      <c r="K57" s="89">
        <v>0.75143518518518515</v>
      </c>
      <c r="L57" s="90">
        <f t="shared" si="8"/>
        <v>0.28289451619438311</v>
      </c>
      <c r="M57" s="99">
        <f t="shared" si="2"/>
        <v>8.1034220507716395</v>
      </c>
    </row>
    <row r="58" spans="1:13" x14ac:dyDescent="0.25">
      <c r="A58" s="24" t="str">
        <f t="shared" si="3"/>
        <v>Зима минус 100, год третий</v>
      </c>
      <c r="B58" s="24" t="str">
        <f t="shared" si="7"/>
        <v>Трейл 100</v>
      </c>
      <c r="C58" s="24" t="str">
        <f t="shared" si="0"/>
        <v>Зима минус 100, год третий Трейл 100</v>
      </c>
      <c r="D58" s="107">
        <f>VLOOKUP(C58,Гонки!$E$1:$O$30,11,FALSE)</f>
        <v>28.644677032917802</v>
      </c>
      <c r="E58" s="29" t="s">
        <v>278</v>
      </c>
      <c r="F58" s="108">
        <f>IF(E58="Ж",VLOOKUP(C58,Гонки!$E$2:$Q$30,12,FALSE),VLOOKUP(C58,Гонки!$E$2:$Q$30,13,FALSE))</f>
        <v>18</v>
      </c>
      <c r="G58" s="24" t="s">
        <v>80</v>
      </c>
      <c r="H58" s="13">
        <v>1970</v>
      </c>
      <c r="I58" s="13"/>
      <c r="J58" s="28" t="str">
        <f t="shared" si="1"/>
        <v>М</v>
      </c>
      <c r="K58" s="89">
        <v>0.90209490740740739</v>
      </c>
      <c r="L58" s="90">
        <f t="shared" si="8"/>
        <v>0.16350928347054239</v>
      </c>
      <c r="M58" s="99">
        <f t="shared" si="2"/>
        <v>4.6836706168974915</v>
      </c>
    </row>
    <row r="59" spans="1:13" x14ac:dyDescent="0.25">
      <c r="A59" s="24" t="str">
        <f t="shared" si="3"/>
        <v>Зима минус 100, год третий</v>
      </c>
      <c r="B59" s="24" t="str">
        <f t="shared" si="7"/>
        <v>Трейл 100</v>
      </c>
      <c r="C59" s="24" t="str">
        <f t="shared" si="0"/>
        <v>Зима минус 100, год третий Трейл 100</v>
      </c>
      <c r="D59" s="107">
        <f>VLOOKUP(C59,Гонки!$E$1:$O$30,11,FALSE)</f>
        <v>28.644677032917802</v>
      </c>
      <c r="E59" s="29" t="s">
        <v>278</v>
      </c>
      <c r="F59" s="108">
        <f>IF(E59="Ж",VLOOKUP(C59,Гонки!$E$2:$Q$30,12,FALSE),VLOOKUP(C59,Гонки!$E$2:$Q$30,13,FALSE))</f>
        <v>18</v>
      </c>
      <c r="G59" s="24" t="s">
        <v>81</v>
      </c>
      <c r="H59" s="13">
        <v>1961</v>
      </c>
      <c r="I59" s="13"/>
      <c r="J59" s="28" t="str">
        <f t="shared" si="1"/>
        <v>М</v>
      </c>
      <c r="K59" s="89">
        <v>0.90216435185185195</v>
      </c>
      <c r="L59" s="90">
        <f t="shared" si="8"/>
        <v>0.16347152780891491</v>
      </c>
      <c r="M59" s="99">
        <f t="shared" si="2"/>
        <v>4.6825891181640085</v>
      </c>
    </row>
    <row r="60" spans="1:13" x14ac:dyDescent="0.25">
      <c r="A60" s="24" t="str">
        <f t="shared" si="3"/>
        <v>Зима минус 100, год третий</v>
      </c>
      <c r="B60" s="24" t="str">
        <f t="shared" si="7"/>
        <v>Трейл 100</v>
      </c>
      <c r="C60" s="24" t="str">
        <f t="shared" si="0"/>
        <v>Зима минус 100, год третий Трейл 100</v>
      </c>
      <c r="D60" s="107">
        <f>VLOOKUP(C60,Гонки!$E$1:$O$30,11,FALSE)</f>
        <v>28.644677032917802</v>
      </c>
      <c r="E60" s="29" t="s">
        <v>278</v>
      </c>
      <c r="F60" s="108">
        <f>IF(E60="Ж",VLOOKUP(C60,Гонки!$E$2:$Q$30,12,FALSE),VLOOKUP(C60,Гонки!$E$2:$Q$30,13,FALSE))</f>
        <v>18</v>
      </c>
      <c r="G60" s="24" t="s">
        <v>82</v>
      </c>
      <c r="H60" s="13">
        <v>1976</v>
      </c>
      <c r="I60" s="13"/>
      <c r="J60" s="28" t="str">
        <f t="shared" si="1"/>
        <v>М</v>
      </c>
      <c r="K60" s="89">
        <v>0.98475694444444439</v>
      </c>
      <c r="L60" s="90">
        <f t="shared" si="8"/>
        <v>0.12569324901951695</v>
      </c>
      <c r="M60" s="99">
        <f t="shared" si="2"/>
        <v>3.6004425233821751</v>
      </c>
    </row>
    <row r="61" spans="1:13" s="59" customFormat="1" x14ac:dyDescent="0.25">
      <c r="A61" s="52" t="str">
        <f>Гонки!C4</f>
        <v>Жук-трейл # 9 Вязынка</v>
      </c>
      <c r="B61" s="52" t="str">
        <f>Гонки!D4</f>
        <v>Трейл 5</v>
      </c>
      <c r="C61" s="52" t="str">
        <f t="shared" si="0"/>
        <v>Жук-трейл # 9 Вязынка Трейл 5</v>
      </c>
      <c r="D61" s="107">
        <f>VLOOKUP(C61,Гонки!$E$1:$O$30,11,FALSE)</f>
        <v>3.5377937103539803</v>
      </c>
      <c r="E61" s="93" t="s">
        <v>64</v>
      </c>
      <c r="F61" s="108">
        <f>IF(E61="Ж",VLOOKUP(C61,Гонки!$E$2:$Q$30,12,FALSE),VLOOKUP(C61,Гонки!$E$2:$Q$30,13,FALSE))</f>
        <v>14</v>
      </c>
      <c r="G61" s="52" t="s">
        <v>246</v>
      </c>
      <c r="H61" s="54">
        <v>1996</v>
      </c>
      <c r="I61" s="54"/>
      <c r="J61" s="60" t="str">
        <f t="shared" si="1"/>
        <v>Ж</v>
      </c>
      <c r="K61" s="97">
        <v>2.4042824074074074E-2</v>
      </c>
      <c r="L61" s="95">
        <f>($K$61/K61)^3</f>
        <v>1</v>
      </c>
      <c r="M61" s="98">
        <f t="shared" si="2"/>
        <v>3.5377937103539803</v>
      </c>
    </row>
    <row r="62" spans="1:13" x14ac:dyDescent="0.25">
      <c r="A62" s="24" t="str">
        <f>$A$61</f>
        <v>Жук-трейл # 9 Вязынка</v>
      </c>
      <c r="B62" s="24" t="str">
        <f>$B$61</f>
        <v>Трейл 5</v>
      </c>
      <c r="C62" s="24" t="str">
        <f t="shared" si="0"/>
        <v>Жук-трейл # 9 Вязынка Трейл 5</v>
      </c>
      <c r="D62" s="107">
        <f>VLOOKUP(C62,Гонки!$E$1:$O$30,11,FALSE)</f>
        <v>3.5377937103539803</v>
      </c>
      <c r="E62" s="29" t="s">
        <v>64</v>
      </c>
      <c r="F62" s="108">
        <f>IF(E62="Ж",VLOOKUP(C62,Гонки!$E$2:$Q$30,12,FALSE),VLOOKUP(C62,Гонки!$E$2:$Q$30,13,FALSE))</f>
        <v>14</v>
      </c>
      <c r="G62" s="24" t="s">
        <v>247</v>
      </c>
      <c r="H62" s="13">
        <v>1986</v>
      </c>
      <c r="I62" s="13">
        <v>2402</v>
      </c>
      <c r="J62" s="28" t="str">
        <f t="shared" si="1"/>
        <v>Ж</v>
      </c>
      <c r="K62" s="92">
        <v>2.4726851851851851E-2</v>
      </c>
      <c r="L62" s="90">
        <f t="shared" ref="L62:L73" si="9">($K$61/K62)^3</f>
        <v>0.91928453781429775</v>
      </c>
      <c r="M62" s="99">
        <f t="shared" si="2"/>
        <v>3.2522390559050884</v>
      </c>
    </row>
    <row r="63" spans="1:13" x14ac:dyDescent="0.25">
      <c r="A63" s="24" t="str">
        <f t="shared" ref="A63:A126" si="10">$A$61</f>
        <v>Жук-трейл # 9 Вязынка</v>
      </c>
      <c r="B63" s="24" t="str">
        <f t="shared" ref="B63:B95" si="11">$B$61</f>
        <v>Трейл 5</v>
      </c>
      <c r="C63" s="24" t="str">
        <f t="shared" si="0"/>
        <v>Жук-трейл # 9 Вязынка Трейл 5</v>
      </c>
      <c r="D63" s="107">
        <f>VLOOKUP(C63,Гонки!$E$1:$O$30,11,FALSE)</f>
        <v>3.5377937103539803</v>
      </c>
      <c r="E63" s="29" t="s">
        <v>64</v>
      </c>
      <c r="F63" s="108">
        <f>IF(E63="Ж",VLOOKUP(C63,Гонки!$E$2:$Q$30,12,FALSE),VLOOKUP(C63,Гонки!$E$2:$Q$30,13,FALSE))</f>
        <v>14</v>
      </c>
      <c r="G63" s="24" t="s">
        <v>248</v>
      </c>
      <c r="H63" s="13">
        <v>1982</v>
      </c>
      <c r="I63" s="13"/>
      <c r="J63" s="28" t="str">
        <f t="shared" si="1"/>
        <v>Ж</v>
      </c>
      <c r="K63" s="92">
        <v>2.495601851851852E-2</v>
      </c>
      <c r="L63" s="90">
        <f t="shared" si="9"/>
        <v>0.89419150200095243</v>
      </c>
      <c r="M63" s="99">
        <f t="shared" si="2"/>
        <v>3.1634650716309483</v>
      </c>
    </row>
    <row r="64" spans="1:13" x14ac:dyDescent="0.25">
      <c r="A64" s="24" t="str">
        <f t="shared" si="10"/>
        <v>Жук-трейл # 9 Вязынка</v>
      </c>
      <c r="B64" s="24" t="str">
        <f t="shared" si="11"/>
        <v>Трейл 5</v>
      </c>
      <c r="C64" s="24" t="str">
        <f t="shared" si="0"/>
        <v>Жук-трейл # 9 Вязынка Трейл 5</v>
      </c>
      <c r="D64" s="107">
        <f>VLOOKUP(C64,Гонки!$E$1:$O$30,11,FALSE)</f>
        <v>3.5377937103539803</v>
      </c>
      <c r="E64" s="29" t="s">
        <v>64</v>
      </c>
      <c r="F64" s="108">
        <f>IF(E64="Ж",VLOOKUP(C64,Гонки!$E$2:$Q$30,12,FALSE),VLOOKUP(C64,Гонки!$E$2:$Q$30,13,FALSE))</f>
        <v>14</v>
      </c>
      <c r="G64" s="24" t="s">
        <v>249</v>
      </c>
      <c r="H64" s="13">
        <v>1985</v>
      </c>
      <c r="I64" s="121">
        <v>5076</v>
      </c>
      <c r="J64" s="28" t="str">
        <f t="shared" si="1"/>
        <v>Ж</v>
      </c>
      <c r="K64" s="92">
        <v>2.6245370370370374E-2</v>
      </c>
      <c r="L64" s="90">
        <f t="shared" si="9"/>
        <v>0.76877334739418157</v>
      </c>
      <c r="M64" s="99">
        <f t="shared" si="2"/>
        <v>2.719761513098911</v>
      </c>
    </row>
    <row r="65" spans="1:13" x14ac:dyDescent="0.25">
      <c r="A65" s="24" t="str">
        <f t="shared" si="10"/>
        <v>Жук-трейл # 9 Вязынка</v>
      </c>
      <c r="B65" s="24" t="str">
        <f t="shared" si="11"/>
        <v>Трейл 5</v>
      </c>
      <c r="C65" s="24" t="str">
        <f t="shared" si="0"/>
        <v>Жук-трейл # 9 Вязынка Трейл 5</v>
      </c>
      <c r="D65" s="107">
        <f>VLOOKUP(C65,Гонки!$E$1:$O$30,11,FALSE)</f>
        <v>3.5377937103539803</v>
      </c>
      <c r="E65" s="29" t="s">
        <v>64</v>
      </c>
      <c r="F65" s="108">
        <f>IF(E65="Ж",VLOOKUP(C65,Гонки!$E$2:$Q$30,12,FALSE),VLOOKUP(C65,Гонки!$E$2:$Q$30,13,FALSE))</f>
        <v>14</v>
      </c>
      <c r="G65" s="24" t="s">
        <v>250</v>
      </c>
      <c r="H65" s="13">
        <v>1987</v>
      </c>
      <c r="I65" s="13"/>
      <c r="J65" s="28" t="str">
        <f t="shared" si="1"/>
        <v>Ж</v>
      </c>
      <c r="K65" s="92">
        <v>3.2005787037037034E-2</v>
      </c>
      <c r="L65" s="90">
        <f t="shared" si="9"/>
        <v>0.42390730671936305</v>
      </c>
      <c r="M65" s="99">
        <f t="shared" si="2"/>
        <v>1.4996966034848582</v>
      </c>
    </row>
    <row r="66" spans="1:13" x14ac:dyDescent="0.25">
      <c r="A66" s="24" t="str">
        <f t="shared" si="10"/>
        <v>Жук-трейл # 9 Вязынка</v>
      </c>
      <c r="B66" s="24" t="str">
        <f t="shared" si="11"/>
        <v>Трейл 5</v>
      </c>
      <c r="C66" s="24" t="str">
        <f t="shared" ref="C66:C129" si="12">CONCATENATE(A66," ",B66)</f>
        <v>Жук-трейл # 9 Вязынка Трейл 5</v>
      </c>
      <c r="D66" s="107">
        <f>VLOOKUP(C66,Гонки!$E$1:$O$30,11,FALSE)</f>
        <v>3.5377937103539803</v>
      </c>
      <c r="E66" s="29" t="s">
        <v>64</v>
      </c>
      <c r="F66" s="108">
        <f>IF(E66="Ж",VLOOKUP(C66,Гонки!$E$2:$Q$30,12,FALSE),VLOOKUP(C66,Гонки!$E$2:$Q$30,13,FALSE))</f>
        <v>14</v>
      </c>
      <c r="G66" s="24" t="s">
        <v>251</v>
      </c>
      <c r="H66" s="13">
        <v>1995</v>
      </c>
      <c r="I66" s="121">
        <v>4735</v>
      </c>
      <c r="J66" s="28" t="str">
        <f t="shared" ref="J66:J129" si="13">E66</f>
        <v>Ж</v>
      </c>
      <c r="K66" s="92">
        <v>3.2582175925925931E-2</v>
      </c>
      <c r="L66" s="90">
        <f t="shared" si="9"/>
        <v>0.40180578293151076</v>
      </c>
      <c r="M66" s="99">
        <f t="shared" ref="M66:M129" si="14">(D66)*L66</f>
        <v>1.4215059716389555</v>
      </c>
    </row>
    <row r="67" spans="1:13" x14ac:dyDescent="0.25">
      <c r="A67" s="24" t="str">
        <f t="shared" si="10"/>
        <v>Жук-трейл # 9 Вязынка</v>
      </c>
      <c r="B67" s="24" t="str">
        <f t="shared" si="11"/>
        <v>Трейл 5</v>
      </c>
      <c r="C67" s="24" t="str">
        <f t="shared" si="12"/>
        <v>Жук-трейл # 9 Вязынка Трейл 5</v>
      </c>
      <c r="D67" s="107">
        <f>VLOOKUP(C67,Гонки!$E$1:$O$30,11,FALSE)</f>
        <v>3.5377937103539803</v>
      </c>
      <c r="E67" s="29" t="s">
        <v>64</v>
      </c>
      <c r="F67" s="108">
        <f>IF(E67="Ж",VLOOKUP(C67,Гонки!$E$2:$Q$30,12,FALSE),VLOOKUP(C67,Гонки!$E$2:$Q$30,13,FALSE))</f>
        <v>14</v>
      </c>
      <c r="G67" s="24" t="s">
        <v>252</v>
      </c>
      <c r="H67" s="13">
        <v>1981</v>
      </c>
      <c r="I67" s="13">
        <v>4781</v>
      </c>
      <c r="J67" s="28" t="str">
        <f t="shared" si="13"/>
        <v>Ж</v>
      </c>
      <c r="K67" s="92">
        <v>3.2842592592592597E-2</v>
      </c>
      <c r="L67" s="90">
        <f t="shared" si="9"/>
        <v>0.3923233319557487</v>
      </c>
      <c r="M67" s="99">
        <f t="shared" si="14"/>
        <v>1.3879590162181645</v>
      </c>
    </row>
    <row r="68" spans="1:13" x14ac:dyDescent="0.25">
      <c r="A68" s="24" t="str">
        <f t="shared" si="10"/>
        <v>Жук-трейл # 9 Вязынка</v>
      </c>
      <c r="B68" s="24" t="str">
        <f t="shared" si="11"/>
        <v>Трейл 5</v>
      </c>
      <c r="C68" s="24" t="str">
        <f t="shared" si="12"/>
        <v>Жук-трейл # 9 Вязынка Трейл 5</v>
      </c>
      <c r="D68" s="107">
        <f>VLOOKUP(C68,Гонки!$E$1:$O$30,11,FALSE)</f>
        <v>3.5377937103539803</v>
      </c>
      <c r="E68" s="29" t="s">
        <v>64</v>
      </c>
      <c r="F68" s="108">
        <f>IF(E68="Ж",VLOOKUP(C68,Гонки!$E$2:$Q$30,12,FALSE),VLOOKUP(C68,Гонки!$E$2:$Q$30,13,FALSE))</f>
        <v>14</v>
      </c>
      <c r="G68" s="24" t="s">
        <v>253</v>
      </c>
      <c r="H68" s="13">
        <v>1981</v>
      </c>
      <c r="I68" s="13">
        <v>5225</v>
      </c>
      <c r="J68" s="28" t="str">
        <f t="shared" si="13"/>
        <v>Ж</v>
      </c>
      <c r="K68" s="92">
        <v>3.2952546296296299E-2</v>
      </c>
      <c r="L68" s="90">
        <f t="shared" si="9"/>
        <v>0.38840919203186197</v>
      </c>
      <c r="M68" s="99">
        <f t="shared" si="14"/>
        <v>1.3741115966139925</v>
      </c>
    </row>
    <row r="69" spans="1:13" x14ac:dyDescent="0.25">
      <c r="A69" s="24" t="str">
        <f t="shared" si="10"/>
        <v>Жук-трейл # 9 Вязынка</v>
      </c>
      <c r="B69" s="24" t="str">
        <f t="shared" si="11"/>
        <v>Трейл 5</v>
      </c>
      <c r="C69" s="24" t="str">
        <f t="shared" si="12"/>
        <v>Жук-трейл # 9 Вязынка Трейл 5</v>
      </c>
      <c r="D69" s="107">
        <f>VLOOKUP(C69,Гонки!$E$1:$O$30,11,FALSE)</f>
        <v>3.5377937103539803</v>
      </c>
      <c r="E69" s="29" t="s">
        <v>64</v>
      </c>
      <c r="F69" s="108">
        <f>IF(E69="Ж",VLOOKUP(C69,Гонки!$E$2:$Q$30,12,FALSE),VLOOKUP(C69,Гонки!$E$2:$Q$30,13,FALSE))</f>
        <v>14</v>
      </c>
      <c r="G69" s="24" t="s">
        <v>254</v>
      </c>
      <c r="H69" s="13">
        <v>1990</v>
      </c>
      <c r="I69" s="13">
        <v>2403</v>
      </c>
      <c r="J69" s="28" t="str">
        <f t="shared" si="13"/>
        <v>Ж</v>
      </c>
      <c r="K69" s="92">
        <v>3.324537037037037E-2</v>
      </c>
      <c r="L69" s="90">
        <f t="shared" si="9"/>
        <v>0.37823604102722896</v>
      </c>
      <c r="M69" s="99">
        <f t="shared" si="14"/>
        <v>1.3381210869753206</v>
      </c>
    </row>
    <row r="70" spans="1:13" x14ac:dyDescent="0.25">
      <c r="A70" s="24" t="str">
        <f t="shared" si="10"/>
        <v>Жук-трейл # 9 Вязынка</v>
      </c>
      <c r="B70" s="24" t="str">
        <f t="shared" si="11"/>
        <v>Трейл 5</v>
      </c>
      <c r="C70" s="24" t="str">
        <f t="shared" si="12"/>
        <v>Жук-трейл # 9 Вязынка Трейл 5</v>
      </c>
      <c r="D70" s="107">
        <f>VLOOKUP(C70,Гонки!$E$1:$O$30,11,FALSE)</f>
        <v>3.5377937103539803</v>
      </c>
      <c r="E70" s="29" t="s">
        <v>64</v>
      </c>
      <c r="F70" s="108">
        <f>IF(E70="Ж",VLOOKUP(C70,Гонки!$E$2:$Q$30,12,FALSE),VLOOKUP(C70,Гонки!$E$2:$Q$30,13,FALSE))</f>
        <v>14</v>
      </c>
      <c r="G70" s="24" t="s">
        <v>255</v>
      </c>
      <c r="H70" s="13">
        <v>1989</v>
      </c>
      <c r="I70" s="121">
        <v>4939</v>
      </c>
      <c r="J70" s="28" t="str">
        <f t="shared" si="13"/>
        <v>Ж</v>
      </c>
      <c r="K70" s="92">
        <v>3.3637731481481477E-2</v>
      </c>
      <c r="L70" s="90">
        <f t="shared" si="9"/>
        <v>0.36515423140889341</v>
      </c>
      <c r="M70" s="99">
        <f t="shared" si="14"/>
        <v>1.2918403431875249</v>
      </c>
    </row>
    <row r="71" spans="1:13" x14ac:dyDescent="0.25">
      <c r="A71" s="24" t="str">
        <f t="shared" si="10"/>
        <v>Жук-трейл # 9 Вязынка</v>
      </c>
      <c r="B71" s="24" t="str">
        <f t="shared" si="11"/>
        <v>Трейл 5</v>
      </c>
      <c r="C71" s="24" t="str">
        <f t="shared" si="12"/>
        <v>Жук-трейл # 9 Вязынка Трейл 5</v>
      </c>
      <c r="D71" s="107">
        <f>VLOOKUP(C71,Гонки!$E$1:$O$30,11,FALSE)</f>
        <v>3.5377937103539803</v>
      </c>
      <c r="E71" s="29" t="s">
        <v>64</v>
      </c>
      <c r="F71" s="108">
        <f>IF(E71="Ж",VLOOKUP(C71,Гонки!$E$2:$Q$30,12,FALSE),VLOOKUP(C71,Гонки!$E$2:$Q$30,13,FALSE))</f>
        <v>14</v>
      </c>
      <c r="G71" s="24" t="s">
        <v>256</v>
      </c>
      <c r="H71" s="13">
        <v>1987</v>
      </c>
      <c r="I71" s="13"/>
      <c r="J71" s="28" t="str">
        <f t="shared" si="13"/>
        <v>Ж</v>
      </c>
      <c r="K71" s="92">
        <v>3.4055555555555554E-2</v>
      </c>
      <c r="L71" s="90">
        <f t="shared" si="9"/>
        <v>0.35187833443957395</v>
      </c>
      <c r="M71" s="99">
        <f t="shared" si="14"/>
        <v>1.244872958390159</v>
      </c>
    </row>
    <row r="72" spans="1:13" x14ac:dyDescent="0.25">
      <c r="A72" s="24" t="str">
        <f t="shared" si="10"/>
        <v>Жук-трейл # 9 Вязынка</v>
      </c>
      <c r="B72" s="24" t="str">
        <f t="shared" si="11"/>
        <v>Трейл 5</v>
      </c>
      <c r="C72" s="24" t="str">
        <f t="shared" si="12"/>
        <v>Жук-трейл # 9 Вязынка Трейл 5</v>
      </c>
      <c r="D72" s="107">
        <f>VLOOKUP(C72,Гонки!$E$1:$O$30,11,FALSE)</f>
        <v>3.5377937103539803</v>
      </c>
      <c r="E72" s="29" t="s">
        <v>64</v>
      </c>
      <c r="F72" s="108">
        <f>IF(E72="Ж",VLOOKUP(C72,Гонки!$E$2:$Q$30,12,FALSE),VLOOKUP(C72,Гонки!$E$2:$Q$30,13,FALSE))</f>
        <v>14</v>
      </c>
      <c r="G72" s="24" t="s">
        <v>257</v>
      </c>
      <c r="H72" s="13">
        <v>1993</v>
      </c>
      <c r="I72" s="13"/>
      <c r="J72" s="28" t="str">
        <f t="shared" si="13"/>
        <v>Ж</v>
      </c>
      <c r="K72" s="92">
        <v>3.5641203703703703E-2</v>
      </c>
      <c r="L72" s="90">
        <f t="shared" si="9"/>
        <v>0.30697241226384964</v>
      </c>
      <c r="M72" s="99">
        <f t="shared" si="14"/>
        <v>1.0860050693592362</v>
      </c>
    </row>
    <row r="73" spans="1:13" x14ac:dyDescent="0.25">
      <c r="A73" s="24" t="str">
        <f t="shared" si="10"/>
        <v>Жук-трейл # 9 Вязынка</v>
      </c>
      <c r="B73" s="24" t="str">
        <f t="shared" si="11"/>
        <v>Трейл 5</v>
      </c>
      <c r="C73" s="24" t="str">
        <f t="shared" si="12"/>
        <v>Жук-трейл # 9 Вязынка Трейл 5</v>
      </c>
      <c r="D73" s="107">
        <f>VLOOKUP(C73,Гонки!$E$1:$O$30,11,FALSE)</f>
        <v>3.5377937103539803</v>
      </c>
      <c r="E73" s="29" t="s">
        <v>64</v>
      </c>
      <c r="F73" s="108">
        <f>IF(E73="Ж",VLOOKUP(C73,Гонки!$E$2:$Q$30,12,FALSE),VLOOKUP(C73,Гонки!$E$2:$Q$30,13,FALSE))</f>
        <v>14</v>
      </c>
      <c r="G73" s="24" t="s">
        <v>258</v>
      </c>
      <c r="H73" s="13">
        <v>1994</v>
      </c>
      <c r="I73" s="13"/>
      <c r="J73" s="28" t="str">
        <f t="shared" si="13"/>
        <v>Ж</v>
      </c>
      <c r="K73" s="92">
        <v>4.018055555555556E-2</v>
      </c>
      <c r="L73" s="90">
        <f t="shared" si="9"/>
        <v>0.21424397833467898</v>
      </c>
      <c r="M73" s="99">
        <f t="shared" si="14"/>
        <v>0.75795099903364171</v>
      </c>
    </row>
    <row r="74" spans="1:13" s="59" customFormat="1" x14ac:dyDescent="0.25">
      <c r="A74" s="52" t="str">
        <f t="shared" si="10"/>
        <v>Жук-трейл # 9 Вязынка</v>
      </c>
      <c r="B74" s="52" t="str">
        <f t="shared" si="11"/>
        <v>Трейл 5</v>
      </c>
      <c r="C74" s="52" t="str">
        <f t="shared" si="12"/>
        <v>Жук-трейл # 9 Вязынка Трейл 5</v>
      </c>
      <c r="D74" s="107">
        <f>VLOOKUP(C74,Гонки!$E$1:$O$30,11,FALSE)</f>
        <v>3.5377937103539803</v>
      </c>
      <c r="E74" s="93" t="s">
        <v>278</v>
      </c>
      <c r="F74" s="108">
        <f>IF(E74="Ж",VLOOKUP(C74,Гонки!$E$2:$Q$30,12,FALSE),VLOOKUP(C74,Гонки!$E$2:$Q$30,13,FALSE))</f>
        <v>22</v>
      </c>
      <c r="G74" s="52" t="s">
        <v>259</v>
      </c>
      <c r="H74" s="54">
        <v>1986</v>
      </c>
      <c r="I74" s="121">
        <v>3870</v>
      </c>
      <c r="J74" s="60" t="str">
        <f t="shared" si="13"/>
        <v>М</v>
      </c>
      <c r="K74" s="97">
        <v>1.9974537037037037E-2</v>
      </c>
      <c r="L74" s="95">
        <f>($K$74/K74)^3</f>
        <v>1</v>
      </c>
      <c r="M74" s="98">
        <f t="shared" si="14"/>
        <v>3.5377937103539803</v>
      </c>
    </row>
    <row r="75" spans="1:13" x14ac:dyDescent="0.25">
      <c r="A75" s="24" t="str">
        <f t="shared" si="10"/>
        <v>Жук-трейл # 9 Вязынка</v>
      </c>
      <c r="B75" s="24" t="str">
        <f t="shared" si="11"/>
        <v>Трейл 5</v>
      </c>
      <c r="C75" s="24" t="str">
        <f t="shared" si="12"/>
        <v>Жук-трейл # 9 Вязынка Трейл 5</v>
      </c>
      <c r="D75" s="107">
        <f>VLOOKUP(C75,Гонки!$E$1:$O$30,11,FALSE)</f>
        <v>3.5377937103539803</v>
      </c>
      <c r="E75" s="29" t="s">
        <v>278</v>
      </c>
      <c r="F75" s="108">
        <f>IF(E75="Ж",VLOOKUP(C75,Гонки!$E$2:$Q$30,12,FALSE),VLOOKUP(C75,Гонки!$E$2:$Q$30,13,FALSE))</f>
        <v>22</v>
      </c>
      <c r="G75" s="24" t="s">
        <v>260</v>
      </c>
      <c r="H75" s="13"/>
      <c r="I75" s="13">
        <v>1583</v>
      </c>
      <c r="J75" s="28" t="str">
        <f t="shared" si="13"/>
        <v>М</v>
      </c>
      <c r="K75" s="92">
        <v>2.039699074074074E-2</v>
      </c>
      <c r="L75" s="90">
        <f t="shared" ref="L75:L95" si="15">($K$74/K75)^3</f>
        <v>0.93914331246284333</v>
      </c>
      <c r="M75" s="99">
        <f t="shared" si="14"/>
        <v>3.3224953039520497</v>
      </c>
    </row>
    <row r="76" spans="1:13" x14ac:dyDescent="0.25">
      <c r="A76" s="24" t="str">
        <f t="shared" si="10"/>
        <v>Жук-трейл # 9 Вязынка</v>
      </c>
      <c r="B76" s="24" t="str">
        <f t="shared" si="11"/>
        <v>Трейл 5</v>
      </c>
      <c r="C76" s="24" t="str">
        <f t="shared" si="12"/>
        <v>Жук-трейл # 9 Вязынка Трейл 5</v>
      </c>
      <c r="D76" s="107">
        <f>VLOOKUP(C76,Гонки!$E$1:$O$30,11,FALSE)</f>
        <v>3.5377937103539803</v>
      </c>
      <c r="E76" s="29" t="s">
        <v>278</v>
      </c>
      <c r="F76" s="108">
        <f>IF(E76="Ж",VLOOKUP(C76,Гонки!$E$2:$Q$30,12,FALSE),VLOOKUP(C76,Гонки!$E$2:$Q$30,13,FALSE))</f>
        <v>22</v>
      </c>
      <c r="G76" s="24" t="s">
        <v>261</v>
      </c>
      <c r="H76" s="13">
        <v>1993</v>
      </c>
      <c r="I76" s="13"/>
      <c r="J76" s="28" t="str">
        <f t="shared" si="13"/>
        <v>М</v>
      </c>
      <c r="K76" s="92">
        <v>2.2322916666666668E-2</v>
      </c>
      <c r="L76" s="90">
        <f t="shared" si="15"/>
        <v>0.71643592088914976</v>
      </c>
      <c r="M76" s="99">
        <f t="shared" si="14"/>
        <v>2.5346024947932957</v>
      </c>
    </row>
    <row r="77" spans="1:13" x14ac:dyDescent="0.25">
      <c r="A77" s="24" t="str">
        <f t="shared" si="10"/>
        <v>Жук-трейл # 9 Вязынка</v>
      </c>
      <c r="B77" s="24" t="str">
        <f t="shared" si="11"/>
        <v>Трейл 5</v>
      </c>
      <c r="C77" s="24" t="str">
        <f t="shared" si="12"/>
        <v>Жук-трейл # 9 Вязынка Трейл 5</v>
      </c>
      <c r="D77" s="107">
        <f>VLOOKUP(C77,Гонки!$E$1:$O$30,11,FALSE)</f>
        <v>3.5377937103539803</v>
      </c>
      <c r="E77" s="29" t="s">
        <v>278</v>
      </c>
      <c r="F77" s="108">
        <f>IF(E77="Ж",VLOOKUP(C77,Гонки!$E$2:$Q$30,12,FALSE),VLOOKUP(C77,Гонки!$E$2:$Q$30,13,FALSE))</f>
        <v>22</v>
      </c>
      <c r="G77" s="24" t="s">
        <v>262</v>
      </c>
      <c r="H77" s="13">
        <v>1993</v>
      </c>
      <c r="I77" s="121">
        <v>4736</v>
      </c>
      <c r="J77" s="28" t="str">
        <f t="shared" si="13"/>
        <v>М</v>
      </c>
      <c r="K77" s="92">
        <v>2.4041666666666666E-2</v>
      </c>
      <c r="L77" s="90">
        <f t="shared" si="15"/>
        <v>0.57350400116565403</v>
      </c>
      <c r="M77" s="99">
        <f t="shared" si="14"/>
        <v>2.0289388481866926</v>
      </c>
    </row>
    <row r="78" spans="1:13" x14ac:dyDescent="0.25">
      <c r="A78" s="24" t="str">
        <f t="shared" si="10"/>
        <v>Жук-трейл # 9 Вязынка</v>
      </c>
      <c r="B78" s="24" t="str">
        <f t="shared" si="11"/>
        <v>Трейл 5</v>
      </c>
      <c r="C78" s="24" t="str">
        <f t="shared" si="12"/>
        <v>Жук-трейл # 9 Вязынка Трейл 5</v>
      </c>
      <c r="D78" s="107">
        <f>VLOOKUP(C78,Гонки!$E$1:$O$30,11,FALSE)</f>
        <v>3.5377937103539803</v>
      </c>
      <c r="E78" s="29" t="s">
        <v>278</v>
      </c>
      <c r="F78" s="108">
        <f>IF(E78="Ж",VLOOKUP(C78,Гонки!$E$2:$Q$30,12,FALSE),VLOOKUP(C78,Гонки!$E$2:$Q$30,13,FALSE))</f>
        <v>22</v>
      </c>
      <c r="G78" s="24" t="s">
        <v>263</v>
      </c>
      <c r="H78" s="13">
        <v>1969</v>
      </c>
      <c r="I78" s="121">
        <v>5027</v>
      </c>
      <c r="J78" s="28" t="str">
        <f t="shared" si="13"/>
        <v>М</v>
      </c>
      <c r="K78" s="92">
        <v>2.5993055555555557E-2</v>
      </c>
      <c r="L78" s="90">
        <f t="shared" si="15"/>
        <v>0.45379338566075605</v>
      </c>
      <c r="M78" s="99">
        <f t="shared" si="14"/>
        <v>1.605427385590861</v>
      </c>
    </row>
    <row r="79" spans="1:13" x14ac:dyDescent="0.25">
      <c r="A79" s="24" t="str">
        <f t="shared" si="10"/>
        <v>Жук-трейл # 9 Вязынка</v>
      </c>
      <c r="B79" s="24" t="str">
        <f t="shared" si="11"/>
        <v>Трейл 5</v>
      </c>
      <c r="C79" s="24" t="str">
        <f t="shared" si="12"/>
        <v>Жук-трейл # 9 Вязынка Трейл 5</v>
      </c>
      <c r="D79" s="107">
        <f>VLOOKUP(C79,Гонки!$E$1:$O$30,11,FALSE)</f>
        <v>3.5377937103539803</v>
      </c>
      <c r="E79" s="29" t="s">
        <v>278</v>
      </c>
      <c r="F79" s="108">
        <f>IF(E79="Ж",VLOOKUP(C79,Гонки!$E$2:$Q$30,12,FALSE),VLOOKUP(C79,Гонки!$E$2:$Q$30,13,FALSE))</f>
        <v>22</v>
      </c>
      <c r="G79" s="24" t="s">
        <v>264</v>
      </c>
      <c r="H79" s="13">
        <v>1961</v>
      </c>
      <c r="I79" s="121">
        <v>4272</v>
      </c>
      <c r="J79" s="28" t="str">
        <f t="shared" si="13"/>
        <v>М</v>
      </c>
      <c r="K79" s="92">
        <v>2.6207175925925922E-2</v>
      </c>
      <c r="L79" s="90">
        <f t="shared" si="15"/>
        <v>0.44276113725350352</v>
      </c>
      <c r="M79" s="99">
        <f t="shared" si="14"/>
        <v>1.5663975665646201</v>
      </c>
    </row>
    <row r="80" spans="1:13" x14ac:dyDescent="0.25">
      <c r="A80" s="24" t="str">
        <f t="shared" si="10"/>
        <v>Жук-трейл # 9 Вязынка</v>
      </c>
      <c r="B80" s="24" t="str">
        <f t="shared" si="11"/>
        <v>Трейл 5</v>
      </c>
      <c r="C80" s="24" t="str">
        <f t="shared" si="12"/>
        <v>Жук-трейл # 9 Вязынка Трейл 5</v>
      </c>
      <c r="D80" s="107">
        <f>VLOOKUP(C80,Гонки!$E$1:$O$30,11,FALSE)</f>
        <v>3.5377937103539803</v>
      </c>
      <c r="E80" s="29" t="s">
        <v>278</v>
      </c>
      <c r="F80" s="108">
        <f>IF(E80="Ж",VLOOKUP(C80,Гонки!$E$2:$Q$30,12,FALSE),VLOOKUP(C80,Гонки!$E$2:$Q$30,13,FALSE))</f>
        <v>22</v>
      </c>
      <c r="G80" s="24" t="s">
        <v>265</v>
      </c>
      <c r="H80" s="13">
        <v>1993</v>
      </c>
      <c r="I80" s="121">
        <v>4762</v>
      </c>
      <c r="J80" s="28" t="str">
        <f t="shared" si="13"/>
        <v>М</v>
      </c>
      <c r="K80" s="92">
        <v>2.6238425925925925E-2</v>
      </c>
      <c r="L80" s="90">
        <f t="shared" si="15"/>
        <v>0.44118103335329406</v>
      </c>
      <c r="M80" s="99">
        <f t="shared" si="14"/>
        <v>1.5608074849247533</v>
      </c>
    </row>
    <row r="81" spans="1:13" x14ac:dyDescent="0.25">
      <c r="A81" s="24" t="str">
        <f t="shared" si="10"/>
        <v>Жук-трейл # 9 Вязынка</v>
      </c>
      <c r="B81" s="24" t="str">
        <f t="shared" si="11"/>
        <v>Трейл 5</v>
      </c>
      <c r="C81" s="24" t="str">
        <f t="shared" si="12"/>
        <v>Жук-трейл # 9 Вязынка Трейл 5</v>
      </c>
      <c r="D81" s="107">
        <f>VLOOKUP(C81,Гонки!$E$1:$O$30,11,FALSE)</f>
        <v>3.5377937103539803</v>
      </c>
      <c r="E81" s="29" t="s">
        <v>278</v>
      </c>
      <c r="F81" s="108">
        <f>IF(E81="Ж",VLOOKUP(C81,Гонки!$E$2:$Q$30,12,FALSE),VLOOKUP(C81,Гонки!$E$2:$Q$30,13,FALSE))</f>
        <v>22</v>
      </c>
      <c r="G81" s="24" t="s">
        <v>266</v>
      </c>
      <c r="H81" s="13">
        <v>1984</v>
      </c>
      <c r="I81" s="121">
        <v>5077</v>
      </c>
      <c r="J81" s="28" t="str">
        <f t="shared" si="13"/>
        <v>М</v>
      </c>
      <c r="K81" s="92">
        <v>2.6282407407407407E-2</v>
      </c>
      <c r="L81" s="90">
        <f t="shared" si="15"/>
        <v>0.43896989539556946</v>
      </c>
      <c r="M81" s="99">
        <f t="shared" si="14"/>
        <v>1.5529849349651903</v>
      </c>
    </row>
    <row r="82" spans="1:13" x14ac:dyDescent="0.25">
      <c r="A82" s="24" t="str">
        <f t="shared" si="10"/>
        <v>Жук-трейл # 9 Вязынка</v>
      </c>
      <c r="B82" s="24" t="str">
        <f t="shared" si="11"/>
        <v>Трейл 5</v>
      </c>
      <c r="C82" s="24" t="str">
        <f t="shared" si="12"/>
        <v>Жук-трейл # 9 Вязынка Трейл 5</v>
      </c>
      <c r="D82" s="107">
        <f>VLOOKUP(C82,Гонки!$E$1:$O$30,11,FALSE)</f>
        <v>3.5377937103539803</v>
      </c>
      <c r="E82" s="29" t="s">
        <v>278</v>
      </c>
      <c r="F82" s="108">
        <f>IF(E82="Ж",VLOOKUP(C82,Гонки!$E$2:$Q$30,12,FALSE),VLOOKUP(C82,Гонки!$E$2:$Q$30,13,FALSE))</f>
        <v>22</v>
      </c>
      <c r="G82" s="24" t="s">
        <v>267</v>
      </c>
      <c r="H82" s="13">
        <v>1991</v>
      </c>
      <c r="I82" s="13"/>
      <c r="J82" s="28" t="str">
        <f t="shared" si="13"/>
        <v>М</v>
      </c>
      <c r="K82" s="92">
        <v>2.6483796296296293E-2</v>
      </c>
      <c r="L82" s="90">
        <f t="shared" si="15"/>
        <v>0.42903176711440161</v>
      </c>
      <c r="M82" s="99">
        <f t="shared" si="14"/>
        <v>1.5178258872393837</v>
      </c>
    </row>
    <row r="83" spans="1:13" x14ac:dyDescent="0.25">
      <c r="A83" s="24" t="str">
        <f t="shared" si="10"/>
        <v>Жук-трейл # 9 Вязынка</v>
      </c>
      <c r="B83" s="24" t="str">
        <f t="shared" si="11"/>
        <v>Трейл 5</v>
      </c>
      <c r="C83" s="24" t="str">
        <f t="shared" si="12"/>
        <v>Жук-трейл # 9 Вязынка Трейл 5</v>
      </c>
      <c r="D83" s="107">
        <f>VLOOKUP(C83,Гонки!$E$1:$O$30,11,FALSE)</f>
        <v>3.5377937103539803</v>
      </c>
      <c r="E83" s="29" t="s">
        <v>278</v>
      </c>
      <c r="F83" s="108">
        <f>IF(E83="Ж",VLOOKUP(C83,Гонки!$E$2:$Q$30,12,FALSE),VLOOKUP(C83,Гонки!$E$2:$Q$30,13,FALSE))</f>
        <v>22</v>
      </c>
      <c r="G83" s="24" t="s">
        <v>268</v>
      </c>
      <c r="H83" s="13">
        <v>1985</v>
      </c>
      <c r="I83" s="13"/>
      <c r="J83" s="28" t="str">
        <f t="shared" si="13"/>
        <v>М</v>
      </c>
      <c r="K83" s="92">
        <v>2.7302083333333334E-2</v>
      </c>
      <c r="L83" s="90">
        <f t="shared" si="15"/>
        <v>0.39160010790604599</v>
      </c>
      <c r="M83" s="99">
        <f t="shared" si="14"/>
        <v>1.3854003987239496</v>
      </c>
    </row>
    <row r="84" spans="1:13" x14ac:dyDescent="0.25">
      <c r="A84" s="24" t="str">
        <f t="shared" si="10"/>
        <v>Жук-трейл # 9 Вязынка</v>
      </c>
      <c r="B84" s="24" t="str">
        <f t="shared" si="11"/>
        <v>Трейл 5</v>
      </c>
      <c r="C84" s="24" t="str">
        <f t="shared" si="12"/>
        <v>Жук-трейл # 9 Вязынка Трейл 5</v>
      </c>
      <c r="D84" s="107">
        <f>VLOOKUP(C84,Гонки!$E$1:$O$30,11,FALSE)</f>
        <v>3.5377937103539803</v>
      </c>
      <c r="E84" s="29" t="s">
        <v>278</v>
      </c>
      <c r="F84" s="108">
        <f>IF(E84="Ж",VLOOKUP(C84,Гонки!$E$2:$Q$30,12,FALSE),VLOOKUP(C84,Гонки!$E$2:$Q$30,13,FALSE))</f>
        <v>22</v>
      </c>
      <c r="G84" s="24" t="s">
        <v>269</v>
      </c>
      <c r="H84" s="13">
        <v>1986</v>
      </c>
      <c r="I84" s="13"/>
      <c r="J84" s="28" t="str">
        <f t="shared" si="13"/>
        <v>М</v>
      </c>
      <c r="K84" s="92">
        <v>2.7519675925925923E-2</v>
      </c>
      <c r="L84" s="90">
        <f t="shared" si="15"/>
        <v>0.38238444789887222</v>
      </c>
      <c r="M84" s="99">
        <f t="shared" si="14"/>
        <v>1.3527972947138094</v>
      </c>
    </row>
    <row r="85" spans="1:13" x14ac:dyDescent="0.25">
      <c r="A85" s="24" t="str">
        <f t="shared" si="10"/>
        <v>Жук-трейл # 9 Вязынка</v>
      </c>
      <c r="B85" s="24" t="str">
        <f t="shared" si="11"/>
        <v>Трейл 5</v>
      </c>
      <c r="C85" s="24" t="str">
        <f t="shared" si="12"/>
        <v>Жук-трейл # 9 Вязынка Трейл 5</v>
      </c>
      <c r="D85" s="107">
        <f>VLOOKUP(C85,Гонки!$E$1:$O$30,11,FALSE)</f>
        <v>3.5377937103539803</v>
      </c>
      <c r="E85" s="29" t="s">
        <v>278</v>
      </c>
      <c r="F85" s="108">
        <f>IF(E85="Ж",VLOOKUP(C85,Гонки!$E$2:$Q$30,12,FALSE),VLOOKUP(C85,Гонки!$E$2:$Q$30,13,FALSE))</f>
        <v>22</v>
      </c>
      <c r="G85" s="24" t="s">
        <v>270</v>
      </c>
      <c r="H85" s="13">
        <v>1986</v>
      </c>
      <c r="I85" s="13">
        <v>5095</v>
      </c>
      <c r="J85" s="28" t="str">
        <f t="shared" si="13"/>
        <v>М</v>
      </c>
      <c r="K85" s="92">
        <v>2.8328703703703707E-2</v>
      </c>
      <c r="L85" s="90">
        <f t="shared" si="15"/>
        <v>0.35055007178795883</v>
      </c>
      <c r="M85" s="99">
        <f t="shared" si="14"/>
        <v>1.240173839135577</v>
      </c>
    </row>
    <row r="86" spans="1:13" x14ac:dyDescent="0.25">
      <c r="A86" s="24" t="str">
        <f t="shared" si="10"/>
        <v>Жук-трейл # 9 Вязынка</v>
      </c>
      <c r="B86" s="24" t="str">
        <f t="shared" si="11"/>
        <v>Трейл 5</v>
      </c>
      <c r="C86" s="24" t="str">
        <f t="shared" si="12"/>
        <v>Жук-трейл # 9 Вязынка Трейл 5</v>
      </c>
      <c r="D86" s="107">
        <f>VLOOKUP(C86,Гонки!$E$1:$O$30,11,FALSE)</f>
        <v>3.5377937103539803</v>
      </c>
      <c r="E86" s="29" t="s">
        <v>278</v>
      </c>
      <c r="F86" s="108">
        <f>IF(E86="Ж",VLOOKUP(C86,Гонки!$E$2:$Q$30,12,FALSE),VLOOKUP(C86,Гонки!$E$2:$Q$30,13,FALSE))</f>
        <v>22</v>
      </c>
      <c r="G86" s="24" t="s">
        <v>271</v>
      </c>
      <c r="H86" s="13"/>
      <c r="I86" s="13"/>
      <c r="J86" s="28" t="str">
        <f t="shared" si="13"/>
        <v>М</v>
      </c>
      <c r="K86" s="92">
        <v>2.8523148148148145E-2</v>
      </c>
      <c r="L86" s="90">
        <f t="shared" si="15"/>
        <v>0.34342965501052086</v>
      </c>
      <c r="M86" s="99">
        <f t="shared" si="14"/>
        <v>1.2149832734452579</v>
      </c>
    </row>
    <row r="87" spans="1:13" x14ac:dyDescent="0.25">
      <c r="A87" s="24" t="str">
        <f t="shared" si="10"/>
        <v>Жук-трейл # 9 Вязынка</v>
      </c>
      <c r="B87" s="24" t="str">
        <f t="shared" si="11"/>
        <v>Трейл 5</v>
      </c>
      <c r="C87" s="24" t="str">
        <f t="shared" si="12"/>
        <v>Жук-трейл # 9 Вязынка Трейл 5</v>
      </c>
      <c r="D87" s="107">
        <f>VLOOKUP(C87,Гонки!$E$1:$O$30,11,FALSE)</f>
        <v>3.5377937103539803</v>
      </c>
      <c r="E87" s="29" t="s">
        <v>278</v>
      </c>
      <c r="F87" s="108">
        <f>IF(E87="Ж",VLOOKUP(C87,Гонки!$E$2:$Q$30,12,FALSE),VLOOKUP(C87,Гонки!$E$2:$Q$30,13,FALSE))</f>
        <v>22</v>
      </c>
      <c r="G87" s="24" t="s">
        <v>272</v>
      </c>
      <c r="H87" s="13">
        <v>1972</v>
      </c>
      <c r="I87" s="13">
        <v>4408</v>
      </c>
      <c r="J87" s="28" t="str">
        <f t="shared" si="13"/>
        <v>М</v>
      </c>
      <c r="K87" s="92">
        <v>3.0236111111111113E-2</v>
      </c>
      <c r="L87" s="90">
        <f t="shared" si="15"/>
        <v>0.28830512903953631</v>
      </c>
      <c r="M87" s="99">
        <f t="shared" si="14"/>
        <v>1.0199640721788643</v>
      </c>
    </row>
    <row r="88" spans="1:13" x14ac:dyDescent="0.25">
      <c r="A88" s="24" t="str">
        <f t="shared" si="10"/>
        <v>Жук-трейл # 9 Вязынка</v>
      </c>
      <c r="B88" s="24" t="str">
        <f t="shared" si="11"/>
        <v>Трейл 5</v>
      </c>
      <c r="C88" s="24" t="str">
        <f t="shared" si="12"/>
        <v>Жук-трейл # 9 Вязынка Трейл 5</v>
      </c>
      <c r="D88" s="107">
        <f>VLOOKUP(C88,Гонки!$E$1:$O$30,11,FALSE)</f>
        <v>3.5377937103539803</v>
      </c>
      <c r="E88" s="29" t="s">
        <v>278</v>
      </c>
      <c r="F88" s="108">
        <f>IF(E88="Ж",VLOOKUP(C88,Гонки!$E$2:$Q$30,12,FALSE),VLOOKUP(C88,Гонки!$E$2:$Q$30,13,FALSE))</f>
        <v>22</v>
      </c>
      <c r="G88" s="24" t="s">
        <v>287</v>
      </c>
      <c r="H88" s="13">
        <v>1985</v>
      </c>
      <c r="I88" s="13"/>
      <c r="J88" s="28" t="str">
        <f t="shared" si="13"/>
        <v>М</v>
      </c>
      <c r="K88" s="92">
        <v>3.1005787037037037E-2</v>
      </c>
      <c r="L88" s="90">
        <f t="shared" si="15"/>
        <v>0.26736335803508737</v>
      </c>
      <c r="M88" s="99">
        <f t="shared" si="14"/>
        <v>0.94587640643565141</v>
      </c>
    </row>
    <row r="89" spans="1:13" x14ac:dyDescent="0.25">
      <c r="A89" s="24" t="str">
        <f t="shared" si="10"/>
        <v>Жук-трейл # 9 Вязынка</v>
      </c>
      <c r="B89" s="24" t="str">
        <f t="shared" si="11"/>
        <v>Трейл 5</v>
      </c>
      <c r="C89" s="24" t="str">
        <f t="shared" si="12"/>
        <v>Жук-трейл # 9 Вязынка Трейл 5</v>
      </c>
      <c r="D89" s="107">
        <f>VLOOKUP(C89,Гонки!$E$1:$O$30,11,FALSE)</f>
        <v>3.5377937103539803</v>
      </c>
      <c r="E89" s="29" t="s">
        <v>278</v>
      </c>
      <c r="F89" s="108">
        <f>IF(E89="Ж",VLOOKUP(C89,Гонки!$E$2:$Q$30,12,FALSE),VLOOKUP(C89,Гонки!$E$2:$Q$30,13,FALSE))</f>
        <v>22</v>
      </c>
      <c r="G89" s="24" t="s">
        <v>288</v>
      </c>
      <c r="H89" s="13">
        <v>1992</v>
      </c>
      <c r="I89" s="13"/>
      <c r="J89" s="28" t="str">
        <f t="shared" si="13"/>
        <v>М</v>
      </c>
      <c r="K89" s="92">
        <v>3.1288194444444445E-2</v>
      </c>
      <c r="L89" s="90">
        <f t="shared" si="15"/>
        <v>0.26018883750307326</v>
      </c>
      <c r="M89" s="99">
        <f t="shared" si="14"/>
        <v>0.92049443282268639</v>
      </c>
    </row>
    <row r="90" spans="1:13" x14ac:dyDescent="0.25">
      <c r="A90" s="24" t="str">
        <f t="shared" si="10"/>
        <v>Жук-трейл # 9 Вязынка</v>
      </c>
      <c r="B90" s="24" t="str">
        <f t="shared" si="11"/>
        <v>Трейл 5</v>
      </c>
      <c r="C90" s="24" t="str">
        <f t="shared" si="12"/>
        <v>Жук-трейл # 9 Вязынка Трейл 5</v>
      </c>
      <c r="D90" s="107">
        <f>VLOOKUP(C90,Гонки!$E$1:$O$30,11,FALSE)</f>
        <v>3.5377937103539803</v>
      </c>
      <c r="E90" s="29" t="s">
        <v>278</v>
      </c>
      <c r="F90" s="108">
        <f>IF(E90="Ж",VLOOKUP(C90,Гонки!$E$2:$Q$30,12,FALSE),VLOOKUP(C90,Гонки!$E$2:$Q$30,13,FALSE))</f>
        <v>22</v>
      </c>
      <c r="G90" s="24" t="s">
        <v>273</v>
      </c>
      <c r="H90" s="13"/>
      <c r="I90" s="13"/>
      <c r="J90" s="28" t="str">
        <f t="shared" si="13"/>
        <v>М</v>
      </c>
      <c r="K90" s="92">
        <v>3.2244212962962961E-2</v>
      </c>
      <c r="L90" s="90">
        <f t="shared" si="15"/>
        <v>0.23772498239790177</v>
      </c>
      <c r="M90" s="99">
        <f t="shared" si="14"/>
        <v>0.84102194752130754</v>
      </c>
    </row>
    <row r="91" spans="1:13" x14ac:dyDescent="0.25">
      <c r="A91" s="24" t="str">
        <f t="shared" si="10"/>
        <v>Жук-трейл # 9 Вязынка</v>
      </c>
      <c r="B91" s="24" t="str">
        <f t="shared" si="11"/>
        <v>Трейл 5</v>
      </c>
      <c r="C91" s="24" t="str">
        <f t="shared" si="12"/>
        <v>Жук-трейл # 9 Вязынка Трейл 5</v>
      </c>
      <c r="D91" s="107">
        <f>VLOOKUP(C91,Гонки!$E$1:$O$30,11,FALSE)</f>
        <v>3.5377937103539803</v>
      </c>
      <c r="E91" s="29" t="s">
        <v>278</v>
      </c>
      <c r="F91" s="108">
        <f>IF(E91="Ж",VLOOKUP(C91,Гонки!$E$2:$Q$30,12,FALSE),VLOOKUP(C91,Гонки!$E$2:$Q$30,13,FALSE))</f>
        <v>22</v>
      </c>
      <c r="G91" s="24" t="s">
        <v>274</v>
      </c>
      <c r="H91" s="13">
        <v>1988</v>
      </c>
      <c r="I91" s="13"/>
      <c r="J91" s="28" t="str">
        <f t="shared" si="13"/>
        <v>М</v>
      </c>
      <c r="K91" s="92">
        <v>3.2775462962962958E-2</v>
      </c>
      <c r="L91" s="90">
        <f t="shared" si="15"/>
        <v>0.22635164846103295</v>
      </c>
      <c r="M91" s="99">
        <f t="shared" si="14"/>
        <v>0.80078543825369752</v>
      </c>
    </row>
    <row r="92" spans="1:13" x14ac:dyDescent="0.25">
      <c r="A92" s="24" t="str">
        <f t="shared" si="10"/>
        <v>Жук-трейл # 9 Вязынка</v>
      </c>
      <c r="B92" s="24" t="str">
        <f t="shared" si="11"/>
        <v>Трейл 5</v>
      </c>
      <c r="C92" s="24" t="str">
        <f t="shared" si="12"/>
        <v>Жук-трейл # 9 Вязынка Трейл 5</v>
      </c>
      <c r="D92" s="107">
        <f>VLOOKUP(C92,Гонки!$E$1:$O$30,11,FALSE)</f>
        <v>3.5377937103539803</v>
      </c>
      <c r="E92" s="29" t="s">
        <v>278</v>
      </c>
      <c r="F92" s="108">
        <f>IF(E92="Ж",VLOOKUP(C92,Гонки!$E$2:$Q$30,12,FALSE),VLOOKUP(C92,Гонки!$E$2:$Q$30,13,FALSE))</f>
        <v>22</v>
      </c>
      <c r="G92" s="24" t="s">
        <v>275</v>
      </c>
      <c r="H92" s="13">
        <v>1984</v>
      </c>
      <c r="I92" s="13"/>
      <c r="J92" s="28" t="str">
        <f t="shared" si="13"/>
        <v>М</v>
      </c>
      <c r="K92" s="92">
        <v>3.4363425925925929E-2</v>
      </c>
      <c r="L92" s="90">
        <f t="shared" si="15"/>
        <v>0.19639969145448979</v>
      </c>
      <c r="M92" s="99">
        <f t="shared" si="14"/>
        <v>0.69482159314315639</v>
      </c>
    </row>
    <row r="93" spans="1:13" x14ac:dyDescent="0.25">
      <c r="A93" s="24" t="str">
        <f t="shared" si="10"/>
        <v>Жук-трейл # 9 Вязынка</v>
      </c>
      <c r="B93" s="24" t="str">
        <f t="shared" si="11"/>
        <v>Трейл 5</v>
      </c>
      <c r="C93" s="24" t="str">
        <f t="shared" si="12"/>
        <v>Жук-трейл # 9 Вязынка Трейл 5</v>
      </c>
      <c r="D93" s="107">
        <f>VLOOKUP(C93,Гонки!$E$1:$O$30,11,FALSE)</f>
        <v>3.5377937103539803</v>
      </c>
      <c r="E93" s="29" t="s">
        <v>278</v>
      </c>
      <c r="F93" s="108">
        <f>IF(E93="Ж",VLOOKUP(C93,Гонки!$E$2:$Q$30,12,FALSE),VLOOKUP(C93,Гонки!$E$2:$Q$30,13,FALSE))</f>
        <v>22</v>
      </c>
      <c r="G93" s="24" t="s">
        <v>276</v>
      </c>
      <c r="H93" s="13">
        <v>1987</v>
      </c>
      <c r="I93" s="121">
        <v>4841</v>
      </c>
      <c r="J93" s="28" t="str">
        <f t="shared" si="13"/>
        <v>М</v>
      </c>
      <c r="K93" s="92">
        <v>3.8350694444444444E-2</v>
      </c>
      <c r="L93" s="90">
        <f t="shared" si="15"/>
        <v>0.14128968899875632</v>
      </c>
      <c r="M93" s="99">
        <f t="shared" si="14"/>
        <v>0.49985377307767009</v>
      </c>
    </row>
    <row r="94" spans="1:13" x14ac:dyDescent="0.25">
      <c r="A94" s="24" t="str">
        <f t="shared" si="10"/>
        <v>Жук-трейл # 9 Вязынка</v>
      </c>
      <c r="B94" s="24" t="str">
        <f t="shared" si="11"/>
        <v>Трейл 5</v>
      </c>
      <c r="C94" s="24" t="str">
        <f t="shared" si="12"/>
        <v>Жук-трейл # 9 Вязынка Трейл 5</v>
      </c>
      <c r="D94" s="107">
        <f>VLOOKUP(C94,Гонки!$E$1:$O$30,11,FALSE)</f>
        <v>3.5377937103539803</v>
      </c>
      <c r="E94" s="29" t="s">
        <v>278</v>
      </c>
      <c r="F94" s="108">
        <f>IF(E94="Ж",VLOOKUP(C94,Гонки!$E$2:$Q$30,12,FALSE),VLOOKUP(C94,Гонки!$E$2:$Q$30,13,FALSE))</f>
        <v>22</v>
      </c>
      <c r="G94" s="24" t="s">
        <v>277</v>
      </c>
      <c r="H94" s="13">
        <v>1982</v>
      </c>
      <c r="I94" s="13"/>
      <c r="J94" s="28" t="str">
        <f t="shared" si="13"/>
        <v>М</v>
      </c>
      <c r="K94" s="92">
        <v>4.1197916666666667E-2</v>
      </c>
      <c r="L94" s="90">
        <f t="shared" si="15"/>
        <v>0.11397363566740458</v>
      </c>
      <c r="M94" s="99">
        <f t="shared" si="14"/>
        <v>0.40321521141032002</v>
      </c>
    </row>
    <row r="95" spans="1:13" x14ac:dyDescent="0.25">
      <c r="A95" s="24" t="str">
        <f t="shared" si="10"/>
        <v>Жук-трейл # 9 Вязынка</v>
      </c>
      <c r="B95" s="24" t="str">
        <f t="shared" si="11"/>
        <v>Трейл 5</v>
      </c>
      <c r="C95" s="24" t="str">
        <f t="shared" si="12"/>
        <v>Жук-трейл # 9 Вязынка Трейл 5</v>
      </c>
      <c r="D95" s="107">
        <f>VLOOKUP(C95,Гонки!$E$1:$O$30,11,FALSE)</f>
        <v>3.5377937103539803</v>
      </c>
      <c r="E95" s="29" t="s">
        <v>278</v>
      </c>
      <c r="F95" s="108">
        <f>IF(E95="Ж",VLOOKUP(C95,Гонки!$E$2:$Q$30,12,FALSE),VLOOKUP(C95,Гонки!$E$2:$Q$30,13,FALSE))</f>
        <v>22</v>
      </c>
      <c r="G95" s="24" t="s">
        <v>327</v>
      </c>
      <c r="H95" s="13">
        <v>1985</v>
      </c>
      <c r="I95" s="13"/>
      <c r="J95" s="28" t="str">
        <f t="shared" si="13"/>
        <v>М</v>
      </c>
      <c r="K95" s="92">
        <v>4.9409722222222223E-2</v>
      </c>
      <c r="L95" s="90">
        <f t="shared" si="15"/>
        <v>6.6068269179552733E-2</v>
      </c>
      <c r="M95" s="99">
        <f t="shared" si="14"/>
        <v>0.2337359071573954</v>
      </c>
    </row>
    <row r="96" spans="1:13" s="59" customFormat="1" x14ac:dyDescent="0.25">
      <c r="A96" s="52" t="str">
        <f t="shared" si="10"/>
        <v>Жук-трейл # 9 Вязынка</v>
      </c>
      <c r="B96" s="52" t="str">
        <f>Гонки!D5</f>
        <v>Трейл 10</v>
      </c>
      <c r="C96" s="52" t="str">
        <f t="shared" si="12"/>
        <v>Жук-трейл # 9 Вязынка Трейл 10</v>
      </c>
      <c r="D96" s="107">
        <f>VLOOKUP(C96,Гонки!$E$1:$O$30,11,FALSE)</f>
        <v>5.8329078730552997</v>
      </c>
      <c r="E96" s="93" t="s">
        <v>64</v>
      </c>
      <c r="F96" s="108">
        <f>IF(E96="Ж",VLOOKUP(C96,Гонки!$E$2:$Q$30,12,FALSE),VLOOKUP(C96,Гонки!$E$2:$Q$30,13,FALSE))</f>
        <v>31</v>
      </c>
      <c r="G96" s="52" t="s">
        <v>171</v>
      </c>
      <c r="H96" s="54">
        <v>1987</v>
      </c>
      <c r="I96" s="121">
        <v>2440</v>
      </c>
      <c r="J96" s="60" t="str">
        <f t="shared" si="13"/>
        <v>Ж</v>
      </c>
      <c r="K96" s="97">
        <v>3.3398148148148149E-2</v>
      </c>
      <c r="L96" s="95">
        <f>($K$96/K96)^3</f>
        <v>1</v>
      </c>
      <c r="M96" s="98">
        <f t="shared" si="14"/>
        <v>5.8329078730552997</v>
      </c>
    </row>
    <row r="97" spans="1:13" x14ac:dyDescent="0.25">
      <c r="A97" s="24" t="str">
        <f t="shared" si="10"/>
        <v>Жук-трейл # 9 Вязынка</v>
      </c>
      <c r="B97" s="24" t="str">
        <f>$B$96</f>
        <v>Трейл 10</v>
      </c>
      <c r="C97" s="24" t="str">
        <f t="shared" si="12"/>
        <v>Жук-трейл # 9 Вязынка Трейл 10</v>
      </c>
      <c r="D97" s="107">
        <f>VLOOKUP(C97,Гонки!$E$1:$O$30,11,FALSE)</f>
        <v>5.8329078730552997</v>
      </c>
      <c r="E97" s="29" t="s">
        <v>64</v>
      </c>
      <c r="F97" s="108">
        <f>IF(E97="Ж",VLOOKUP(C97,Гонки!$E$2:$Q$30,12,FALSE),VLOOKUP(C97,Гонки!$E$2:$Q$30,13,FALSE))</f>
        <v>31</v>
      </c>
      <c r="G97" s="24" t="s">
        <v>172</v>
      </c>
      <c r="H97" s="13">
        <v>1989</v>
      </c>
      <c r="I97" s="13"/>
      <c r="J97" s="28" t="str">
        <f t="shared" si="13"/>
        <v>Ж</v>
      </c>
      <c r="K97" s="92">
        <v>3.3680555555555554E-2</v>
      </c>
      <c r="L97" s="90">
        <f t="shared" ref="L97:L124" si="16">($K$96/K97)^3</f>
        <v>0.97505568993965697</v>
      </c>
      <c r="M97" s="99">
        <f t="shared" si="14"/>
        <v>5.6874100105163921</v>
      </c>
    </row>
    <row r="98" spans="1:13" x14ac:dyDescent="0.25">
      <c r="A98" s="24" t="str">
        <f t="shared" si="10"/>
        <v>Жук-трейл # 9 Вязынка</v>
      </c>
      <c r="B98" s="24" t="str">
        <f t="shared" ref="B98:B161" si="17">$B$96</f>
        <v>Трейл 10</v>
      </c>
      <c r="C98" s="24" t="str">
        <f t="shared" si="12"/>
        <v>Жук-трейл # 9 Вязынка Трейл 10</v>
      </c>
      <c r="D98" s="107">
        <f>VLOOKUP(C98,Гонки!$E$1:$O$30,11,FALSE)</f>
        <v>5.8329078730552997</v>
      </c>
      <c r="E98" s="29" t="s">
        <v>64</v>
      </c>
      <c r="F98" s="108">
        <f>IF(E98="Ж",VLOOKUP(C98,Гонки!$E$2:$Q$30,12,FALSE),VLOOKUP(C98,Гонки!$E$2:$Q$30,13,FALSE))</f>
        <v>31</v>
      </c>
      <c r="G98" s="24" t="s">
        <v>173</v>
      </c>
      <c r="H98" s="13">
        <v>1980</v>
      </c>
      <c r="I98" s="13"/>
      <c r="J98" s="28" t="str">
        <f t="shared" si="13"/>
        <v>Ж</v>
      </c>
      <c r="K98" s="92">
        <v>3.9206018518518515E-2</v>
      </c>
      <c r="L98" s="90">
        <f t="shared" si="16"/>
        <v>0.61817144271343449</v>
      </c>
      <c r="M98" s="99">
        <f t="shared" si="14"/>
        <v>3.6057370751011453</v>
      </c>
    </row>
    <row r="99" spans="1:13" x14ac:dyDescent="0.25">
      <c r="A99" s="24" t="str">
        <f t="shared" si="10"/>
        <v>Жук-трейл # 9 Вязынка</v>
      </c>
      <c r="B99" s="24" t="str">
        <f t="shared" si="17"/>
        <v>Трейл 10</v>
      </c>
      <c r="C99" s="24" t="str">
        <f t="shared" si="12"/>
        <v>Жук-трейл # 9 Вязынка Трейл 10</v>
      </c>
      <c r="D99" s="107">
        <f>VLOOKUP(C99,Гонки!$E$1:$O$30,11,FALSE)</f>
        <v>5.8329078730552997</v>
      </c>
      <c r="E99" s="29" t="s">
        <v>64</v>
      </c>
      <c r="F99" s="108">
        <f>IF(E99="Ж",VLOOKUP(C99,Гонки!$E$2:$Q$30,12,FALSE),VLOOKUP(C99,Гонки!$E$2:$Q$30,13,FALSE))</f>
        <v>31</v>
      </c>
      <c r="G99" s="24" t="s">
        <v>174</v>
      </c>
      <c r="H99" s="13">
        <v>1986</v>
      </c>
      <c r="I99" s="13"/>
      <c r="J99" s="28" t="str">
        <f t="shared" si="13"/>
        <v>Ж</v>
      </c>
      <c r="K99" s="92">
        <v>3.950810185185185E-2</v>
      </c>
      <c r="L99" s="90">
        <f t="shared" si="16"/>
        <v>0.60409976441942537</v>
      </c>
      <c r="M99" s="99">
        <f t="shared" si="14"/>
        <v>3.5236582719929181</v>
      </c>
    </row>
    <row r="100" spans="1:13" x14ac:dyDescent="0.25">
      <c r="A100" s="24" t="str">
        <f t="shared" si="10"/>
        <v>Жук-трейл # 9 Вязынка</v>
      </c>
      <c r="B100" s="24" t="str">
        <f t="shared" si="17"/>
        <v>Трейл 10</v>
      </c>
      <c r="C100" s="24" t="str">
        <f t="shared" si="12"/>
        <v>Жук-трейл # 9 Вязынка Трейл 10</v>
      </c>
      <c r="D100" s="107">
        <f>VLOOKUP(C100,Гонки!$E$1:$O$30,11,FALSE)</f>
        <v>5.8329078730552997</v>
      </c>
      <c r="E100" s="29" t="s">
        <v>64</v>
      </c>
      <c r="F100" s="108">
        <f>IF(E100="Ж",VLOOKUP(C100,Гонки!$E$2:$Q$30,12,FALSE),VLOOKUP(C100,Гонки!$E$2:$Q$30,13,FALSE))</f>
        <v>31</v>
      </c>
      <c r="G100" s="24" t="s">
        <v>175</v>
      </c>
      <c r="H100" s="13">
        <v>1984</v>
      </c>
      <c r="I100" s="13"/>
      <c r="J100" s="28" t="str">
        <f t="shared" si="13"/>
        <v>Ж</v>
      </c>
      <c r="K100" s="92">
        <v>3.9995370370370369E-2</v>
      </c>
      <c r="L100" s="90">
        <f t="shared" si="16"/>
        <v>0.58228820356749222</v>
      </c>
      <c r="M100" s="99">
        <f t="shared" si="14"/>
        <v>3.3964334469760527</v>
      </c>
    </row>
    <row r="101" spans="1:13" x14ac:dyDescent="0.25">
      <c r="A101" s="24" t="str">
        <f t="shared" si="10"/>
        <v>Жук-трейл # 9 Вязынка</v>
      </c>
      <c r="B101" s="24" t="str">
        <f t="shared" si="17"/>
        <v>Трейл 10</v>
      </c>
      <c r="C101" s="24" t="str">
        <f t="shared" si="12"/>
        <v>Жук-трейл # 9 Вязынка Трейл 10</v>
      </c>
      <c r="D101" s="107">
        <f>VLOOKUP(C101,Гонки!$E$1:$O$30,11,FALSE)</f>
        <v>5.8329078730552997</v>
      </c>
      <c r="E101" s="29" t="s">
        <v>64</v>
      </c>
      <c r="F101" s="108">
        <f>IF(E101="Ж",VLOOKUP(C101,Гонки!$E$2:$Q$30,12,FALSE),VLOOKUP(C101,Гонки!$E$2:$Q$30,13,FALSE))</f>
        <v>31</v>
      </c>
      <c r="G101" s="24" t="s">
        <v>176</v>
      </c>
      <c r="H101" s="13">
        <v>1987</v>
      </c>
      <c r="I101" s="13">
        <v>2447</v>
      </c>
      <c r="J101" s="28" t="str">
        <f t="shared" si="13"/>
        <v>Ж</v>
      </c>
      <c r="K101" s="92">
        <v>4.106365740740741E-2</v>
      </c>
      <c r="L101" s="90">
        <f t="shared" si="16"/>
        <v>0.5380148668509902</v>
      </c>
      <c r="M101" s="99">
        <f t="shared" si="14"/>
        <v>3.1381911526759394</v>
      </c>
    </row>
    <row r="102" spans="1:13" x14ac:dyDescent="0.25">
      <c r="A102" s="24" t="str">
        <f t="shared" si="10"/>
        <v>Жук-трейл # 9 Вязынка</v>
      </c>
      <c r="B102" s="24" t="str">
        <f t="shared" si="17"/>
        <v>Трейл 10</v>
      </c>
      <c r="C102" s="24" t="str">
        <f t="shared" si="12"/>
        <v>Жук-трейл # 9 Вязынка Трейл 10</v>
      </c>
      <c r="D102" s="107">
        <f>VLOOKUP(C102,Гонки!$E$1:$O$30,11,FALSE)</f>
        <v>5.8329078730552997</v>
      </c>
      <c r="E102" s="29" t="s">
        <v>64</v>
      </c>
      <c r="F102" s="108">
        <f>IF(E102="Ж",VLOOKUP(C102,Гонки!$E$2:$Q$30,12,FALSE),VLOOKUP(C102,Гонки!$E$2:$Q$30,13,FALSE))</f>
        <v>31</v>
      </c>
      <c r="G102" s="24" t="s">
        <v>177</v>
      </c>
      <c r="H102" s="13">
        <v>1983</v>
      </c>
      <c r="I102" s="13"/>
      <c r="J102" s="28" t="str">
        <f t="shared" si="13"/>
        <v>Ж</v>
      </c>
      <c r="K102" s="92">
        <v>4.16400462962963E-2</v>
      </c>
      <c r="L102" s="90">
        <f t="shared" si="16"/>
        <v>0.51598080935300739</v>
      </c>
      <c r="M102" s="99">
        <f t="shared" si="14"/>
        <v>3.0096685252206026</v>
      </c>
    </row>
    <row r="103" spans="1:13" x14ac:dyDescent="0.25">
      <c r="A103" s="24" t="str">
        <f t="shared" si="10"/>
        <v>Жук-трейл # 9 Вязынка</v>
      </c>
      <c r="B103" s="24" t="str">
        <f t="shared" si="17"/>
        <v>Трейл 10</v>
      </c>
      <c r="C103" s="24" t="str">
        <f t="shared" si="12"/>
        <v>Жук-трейл # 9 Вязынка Трейл 10</v>
      </c>
      <c r="D103" s="107">
        <f>VLOOKUP(C103,Гонки!$E$1:$O$30,11,FALSE)</f>
        <v>5.8329078730552997</v>
      </c>
      <c r="E103" s="29" t="s">
        <v>64</v>
      </c>
      <c r="F103" s="108">
        <f>IF(E103="Ж",VLOOKUP(C103,Гонки!$E$2:$Q$30,12,FALSE),VLOOKUP(C103,Гонки!$E$2:$Q$30,13,FALSE))</f>
        <v>31</v>
      </c>
      <c r="G103" s="24" t="s">
        <v>178</v>
      </c>
      <c r="H103" s="13">
        <v>1998</v>
      </c>
      <c r="I103" s="13"/>
      <c r="J103" s="28" t="str">
        <f t="shared" si="13"/>
        <v>Ж</v>
      </c>
      <c r="K103" s="92">
        <v>4.2599537037037033E-2</v>
      </c>
      <c r="L103" s="90">
        <f t="shared" si="16"/>
        <v>0.4818951135831368</v>
      </c>
      <c r="M103" s="99">
        <f t="shared" si="14"/>
        <v>2.8108498020059565</v>
      </c>
    </row>
    <row r="104" spans="1:13" x14ac:dyDescent="0.25">
      <c r="A104" s="24" t="str">
        <f t="shared" si="10"/>
        <v>Жук-трейл # 9 Вязынка</v>
      </c>
      <c r="B104" s="24" t="str">
        <f t="shared" si="17"/>
        <v>Трейл 10</v>
      </c>
      <c r="C104" s="24" t="str">
        <f t="shared" si="12"/>
        <v>Жук-трейл # 9 Вязынка Трейл 10</v>
      </c>
      <c r="D104" s="107">
        <f>VLOOKUP(C104,Гонки!$E$1:$O$30,11,FALSE)</f>
        <v>5.8329078730552997</v>
      </c>
      <c r="E104" s="29" t="s">
        <v>64</v>
      </c>
      <c r="F104" s="108">
        <f>IF(E104="Ж",VLOOKUP(C104,Гонки!$E$2:$Q$30,12,FALSE),VLOOKUP(C104,Гонки!$E$2:$Q$30,13,FALSE))</f>
        <v>31</v>
      </c>
      <c r="G104" s="24" t="s">
        <v>179</v>
      </c>
      <c r="H104" s="13">
        <v>1985</v>
      </c>
      <c r="I104" s="13"/>
      <c r="J104" s="28" t="str">
        <f t="shared" si="13"/>
        <v>Ж</v>
      </c>
      <c r="K104" s="92">
        <v>4.372106481481481E-2</v>
      </c>
      <c r="L104" s="90">
        <f t="shared" si="16"/>
        <v>0.44575371247383971</v>
      </c>
      <c r="M104" s="99">
        <f t="shared" si="14"/>
        <v>2.6000403389322879</v>
      </c>
    </row>
    <row r="105" spans="1:13" x14ac:dyDescent="0.25">
      <c r="A105" s="24" t="str">
        <f t="shared" si="10"/>
        <v>Жук-трейл # 9 Вязынка</v>
      </c>
      <c r="B105" s="24" t="str">
        <f t="shared" si="17"/>
        <v>Трейл 10</v>
      </c>
      <c r="C105" s="24" t="str">
        <f t="shared" si="12"/>
        <v>Жук-трейл # 9 Вязынка Трейл 10</v>
      </c>
      <c r="D105" s="107">
        <f>VLOOKUP(C105,Гонки!$E$1:$O$30,11,FALSE)</f>
        <v>5.8329078730552997</v>
      </c>
      <c r="E105" s="29" t="s">
        <v>64</v>
      </c>
      <c r="F105" s="108">
        <f>IF(E105="Ж",VLOOKUP(C105,Гонки!$E$2:$Q$30,12,FALSE),VLOOKUP(C105,Гонки!$E$2:$Q$30,13,FALSE))</f>
        <v>31</v>
      </c>
      <c r="G105" s="24" t="s">
        <v>180</v>
      </c>
      <c r="H105" s="13">
        <v>1977</v>
      </c>
      <c r="I105" s="121">
        <v>4286</v>
      </c>
      <c r="J105" s="28" t="str">
        <f t="shared" si="13"/>
        <v>Ж</v>
      </c>
      <c r="K105" s="92">
        <v>4.3825231481481486E-2</v>
      </c>
      <c r="L105" s="90">
        <f t="shared" si="16"/>
        <v>0.44258277189641376</v>
      </c>
      <c r="M105" s="99">
        <f t="shared" si="14"/>
        <v>2.5815445346732298</v>
      </c>
    </row>
    <row r="106" spans="1:13" x14ac:dyDescent="0.25">
      <c r="A106" s="24" t="str">
        <f t="shared" si="10"/>
        <v>Жук-трейл # 9 Вязынка</v>
      </c>
      <c r="B106" s="24" t="str">
        <f t="shared" si="17"/>
        <v>Трейл 10</v>
      </c>
      <c r="C106" s="24" t="str">
        <f t="shared" si="12"/>
        <v>Жук-трейл # 9 Вязынка Трейл 10</v>
      </c>
      <c r="D106" s="107">
        <f>VLOOKUP(C106,Гонки!$E$1:$O$30,11,FALSE)</f>
        <v>5.8329078730552997</v>
      </c>
      <c r="E106" s="29" t="s">
        <v>64</v>
      </c>
      <c r="F106" s="108">
        <f>IF(E106="Ж",VLOOKUP(C106,Гонки!$E$2:$Q$30,12,FALSE),VLOOKUP(C106,Гонки!$E$2:$Q$30,13,FALSE))</f>
        <v>31</v>
      </c>
      <c r="G106" s="24" t="s">
        <v>181</v>
      </c>
      <c r="H106" s="13">
        <v>1992</v>
      </c>
      <c r="I106" s="13">
        <v>1664</v>
      </c>
      <c r="J106" s="28" t="str">
        <f t="shared" si="13"/>
        <v>Ж</v>
      </c>
      <c r="K106" s="92">
        <v>4.4998842592592597E-2</v>
      </c>
      <c r="L106" s="90">
        <f t="shared" si="16"/>
        <v>0.4088491789839403</v>
      </c>
      <c r="M106" s="99">
        <f t="shared" si="14"/>
        <v>2.3847795949876209</v>
      </c>
    </row>
    <row r="107" spans="1:13" x14ac:dyDescent="0.25">
      <c r="A107" s="24" t="str">
        <f t="shared" si="10"/>
        <v>Жук-трейл # 9 Вязынка</v>
      </c>
      <c r="B107" s="24" t="str">
        <f t="shared" si="17"/>
        <v>Трейл 10</v>
      </c>
      <c r="C107" s="24" t="str">
        <f t="shared" si="12"/>
        <v>Жук-трейл # 9 Вязынка Трейл 10</v>
      </c>
      <c r="D107" s="107">
        <f>VLOOKUP(C107,Гонки!$E$1:$O$30,11,FALSE)</f>
        <v>5.8329078730552997</v>
      </c>
      <c r="E107" s="29" t="s">
        <v>64</v>
      </c>
      <c r="F107" s="108">
        <f>IF(E107="Ж",VLOOKUP(C107,Гонки!$E$2:$Q$30,12,FALSE),VLOOKUP(C107,Гонки!$E$2:$Q$30,13,FALSE))</f>
        <v>31</v>
      </c>
      <c r="G107" s="24" t="s">
        <v>182</v>
      </c>
      <c r="H107" s="13">
        <v>1994</v>
      </c>
      <c r="I107" s="13"/>
      <c r="J107" s="28" t="str">
        <f t="shared" si="13"/>
        <v>Ж</v>
      </c>
      <c r="K107" s="92">
        <v>4.5062499999999998E-2</v>
      </c>
      <c r="L107" s="90">
        <f t="shared" si="16"/>
        <v>0.40711894674284471</v>
      </c>
      <c r="M107" s="99">
        <f t="shared" si="14"/>
        <v>2.3746873097263204</v>
      </c>
    </row>
    <row r="108" spans="1:13" x14ac:dyDescent="0.25">
      <c r="A108" s="24" t="str">
        <f t="shared" si="10"/>
        <v>Жук-трейл # 9 Вязынка</v>
      </c>
      <c r="B108" s="24" t="str">
        <f t="shared" si="17"/>
        <v>Трейл 10</v>
      </c>
      <c r="C108" s="24" t="str">
        <f t="shared" si="12"/>
        <v>Жук-трейл # 9 Вязынка Трейл 10</v>
      </c>
      <c r="D108" s="107">
        <f>VLOOKUP(C108,Гонки!$E$1:$O$30,11,FALSE)</f>
        <v>5.8329078730552997</v>
      </c>
      <c r="E108" s="29" t="s">
        <v>64</v>
      </c>
      <c r="F108" s="108">
        <f>IF(E108="Ж",VLOOKUP(C108,Гонки!$E$2:$Q$30,12,FALSE),VLOOKUP(C108,Гонки!$E$2:$Q$30,13,FALSE))</f>
        <v>31</v>
      </c>
      <c r="G108" s="24" t="s">
        <v>183</v>
      </c>
      <c r="H108" s="13">
        <v>1993</v>
      </c>
      <c r="I108" s="121">
        <v>3166</v>
      </c>
      <c r="J108" s="28" t="str">
        <f t="shared" si="13"/>
        <v>Ж</v>
      </c>
      <c r="K108" s="92">
        <v>4.5099537037037035E-2</v>
      </c>
      <c r="L108" s="90">
        <f t="shared" si="16"/>
        <v>0.40611675685305071</v>
      </c>
      <c r="M108" s="99">
        <f t="shared" si="14"/>
        <v>2.3688416284278442</v>
      </c>
    </row>
    <row r="109" spans="1:13" x14ac:dyDescent="0.25">
      <c r="A109" s="24" t="str">
        <f t="shared" si="10"/>
        <v>Жук-трейл # 9 Вязынка</v>
      </c>
      <c r="B109" s="24" t="str">
        <f t="shared" si="17"/>
        <v>Трейл 10</v>
      </c>
      <c r="C109" s="24" t="str">
        <f t="shared" si="12"/>
        <v>Жук-трейл # 9 Вязынка Трейл 10</v>
      </c>
      <c r="D109" s="107">
        <f>VLOOKUP(C109,Гонки!$E$1:$O$30,11,FALSE)</f>
        <v>5.8329078730552997</v>
      </c>
      <c r="E109" s="29" t="s">
        <v>64</v>
      </c>
      <c r="F109" s="108">
        <f>IF(E109="Ж",VLOOKUP(C109,Гонки!$E$2:$Q$30,12,FALSE),VLOOKUP(C109,Гонки!$E$2:$Q$30,13,FALSE))</f>
        <v>31</v>
      </c>
      <c r="G109" s="24" t="s">
        <v>184</v>
      </c>
      <c r="H109" s="13">
        <v>1981</v>
      </c>
      <c r="I109" s="13"/>
      <c r="J109" s="28" t="str">
        <f t="shared" si="13"/>
        <v>Ж</v>
      </c>
      <c r="K109" s="92">
        <v>4.5140046296296303E-2</v>
      </c>
      <c r="L109" s="90">
        <f t="shared" si="16"/>
        <v>0.40502437452429718</v>
      </c>
      <c r="M109" s="99">
        <f t="shared" si="14"/>
        <v>2.3624698629420715</v>
      </c>
    </row>
    <row r="110" spans="1:13" x14ac:dyDescent="0.25">
      <c r="A110" s="24" t="str">
        <f t="shared" si="10"/>
        <v>Жук-трейл # 9 Вязынка</v>
      </c>
      <c r="B110" s="24" t="str">
        <f t="shared" si="17"/>
        <v>Трейл 10</v>
      </c>
      <c r="C110" s="24" t="str">
        <f t="shared" si="12"/>
        <v>Жук-трейл # 9 Вязынка Трейл 10</v>
      </c>
      <c r="D110" s="107">
        <f>VLOOKUP(C110,Гонки!$E$1:$O$30,11,FALSE)</f>
        <v>5.8329078730552997</v>
      </c>
      <c r="E110" s="29" t="s">
        <v>64</v>
      </c>
      <c r="F110" s="108">
        <f>IF(E110="Ж",VLOOKUP(C110,Гонки!$E$2:$Q$30,12,FALSE),VLOOKUP(C110,Гонки!$E$2:$Q$30,13,FALSE))</f>
        <v>31</v>
      </c>
      <c r="G110" s="24" t="s">
        <v>185</v>
      </c>
      <c r="H110" s="13">
        <v>1991</v>
      </c>
      <c r="I110" s="13"/>
      <c r="J110" s="28" t="str">
        <f t="shared" si="13"/>
        <v>Ж</v>
      </c>
      <c r="K110" s="92">
        <v>4.5228009259259259E-2</v>
      </c>
      <c r="L110" s="90">
        <f t="shared" si="16"/>
        <v>0.40266579855948853</v>
      </c>
      <c r="M110" s="99">
        <f t="shared" si="14"/>
        <v>2.3487125066277401</v>
      </c>
    </row>
    <row r="111" spans="1:13" x14ac:dyDescent="0.25">
      <c r="A111" s="24" t="str">
        <f t="shared" si="10"/>
        <v>Жук-трейл # 9 Вязынка</v>
      </c>
      <c r="B111" s="24" t="str">
        <f t="shared" si="17"/>
        <v>Трейл 10</v>
      </c>
      <c r="C111" s="24" t="str">
        <f t="shared" si="12"/>
        <v>Жук-трейл # 9 Вязынка Трейл 10</v>
      </c>
      <c r="D111" s="107">
        <f>VLOOKUP(C111,Гонки!$E$1:$O$30,11,FALSE)</f>
        <v>5.8329078730552997</v>
      </c>
      <c r="E111" s="29" t="s">
        <v>64</v>
      </c>
      <c r="F111" s="108">
        <f>IF(E111="Ж",VLOOKUP(C111,Гонки!$E$2:$Q$30,12,FALSE),VLOOKUP(C111,Гонки!$E$2:$Q$30,13,FALSE))</f>
        <v>31</v>
      </c>
      <c r="G111" s="24" t="s">
        <v>186</v>
      </c>
      <c r="H111" s="13">
        <v>1992</v>
      </c>
      <c r="I111" s="121">
        <v>4046</v>
      </c>
      <c r="J111" s="28" t="str">
        <f t="shared" si="13"/>
        <v>Ж</v>
      </c>
      <c r="K111" s="92">
        <v>4.5312499999999999E-2</v>
      </c>
      <c r="L111" s="90">
        <f t="shared" si="16"/>
        <v>0.40041753591574364</v>
      </c>
      <c r="M111" s="99">
        <f t="shared" si="14"/>
        <v>2.3355985977523441</v>
      </c>
    </row>
    <row r="112" spans="1:13" x14ac:dyDescent="0.25">
      <c r="A112" s="24" t="str">
        <f t="shared" si="10"/>
        <v>Жук-трейл # 9 Вязынка</v>
      </c>
      <c r="B112" s="24" t="str">
        <f t="shared" si="17"/>
        <v>Трейл 10</v>
      </c>
      <c r="C112" s="24" t="str">
        <f t="shared" si="12"/>
        <v>Жук-трейл # 9 Вязынка Трейл 10</v>
      </c>
      <c r="D112" s="107">
        <f>VLOOKUP(C112,Гонки!$E$1:$O$30,11,FALSE)</f>
        <v>5.8329078730552997</v>
      </c>
      <c r="E112" s="29" t="s">
        <v>64</v>
      </c>
      <c r="F112" s="108">
        <f>IF(E112="Ж",VLOOKUP(C112,Гонки!$E$2:$Q$30,12,FALSE),VLOOKUP(C112,Гонки!$E$2:$Q$30,13,FALSE))</f>
        <v>31</v>
      </c>
      <c r="G112" s="24" t="s">
        <v>289</v>
      </c>
      <c r="H112" s="13">
        <v>1990</v>
      </c>
      <c r="I112" s="13"/>
      <c r="J112" s="28" t="str">
        <f t="shared" si="13"/>
        <v>Ж</v>
      </c>
      <c r="K112" s="92">
        <v>4.5667824074074076E-2</v>
      </c>
      <c r="L112" s="90">
        <f t="shared" si="16"/>
        <v>0.39114357643458875</v>
      </c>
      <c r="M112" s="99">
        <f t="shared" si="14"/>
        <v>2.2815044464803202</v>
      </c>
    </row>
    <row r="113" spans="1:13" x14ac:dyDescent="0.25">
      <c r="A113" s="24" t="str">
        <f t="shared" si="10"/>
        <v>Жук-трейл # 9 Вязынка</v>
      </c>
      <c r="B113" s="24" t="str">
        <f t="shared" si="17"/>
        <v>Трейл 10</v>
      </c>
      <c r="C113" s="24" t="str">
        <f t="shared" si="12"/>
        <v>Жук-трейл # 9 Вязынка Трейл 10</v>
      </c>
      <c r="D113" s="107">
        <f>VLOOKUP(C113,Гонки!$E$1:$O$30,11,FALSE)</f>
        <v>5.8329078730552997</v>
      </c>
      <c r="E113" s="29" t="s">
        <v>64</v>
      </c>
      <c r="F113" s="108">
        <f>IF(E113="Ж",VLOOKUP(C113,Гонки!$E$2:$Q$30,12,FALSE),VLOOKUP(C113,Гонки!$E$2:$Q$30,13,FALSE))</f>
        <v>31</v>
      </c>
      <c r="G113" s="24" t="s">
        <v>187</v>
      </c>
      <c r="H113" s="13">
        <v>1984</v>
      </c>
      <c r="I113" s="121">
        <v>4730</v>
      </c>
      <c r="J113" s="28" t="str">
        <f t="shared" si="13"/>
        <v>Ж</v>
      </c>
      <c r="K113" s="92">
        <v>4.572222222222222E-2</v>
      </c>
      <c r="L113" s="90">
        <f t="shared" si="16"/>
        <v>0.38974914412533257</v>
      </c>
      <c r="M113" s="99">
        <f t="shared" si="14"/>
        <v>2.2733708512852169</v>
      </c>
    </row>
    <row r="114" spans="1:13" x14ac:dyDescent="0.25">
      <c r="A114" s="24" t="str">
        <f t="shared" si="10"/>
        <v>Жук-трейл # 9 Вязынка</v>
      </c>
      <c r="B114" s="24" t="str">
        <f t="shared" si="17"/>
        <v>Трейл 10</v>
      </c>
      <c r="C114" s="24" t="str">
        <f t="shared" si="12"/>
        <v>Жук-трейл # 9 Вязынка Трейл 10</v>
      </c>
      <c r="D114" s="107">
        <f>VLOOKUP(C114,Гонки!$E$1:$O$30,11,FALSE)</f>
        <v>5.8329078730552997</v>
      </c>
      <c r="E114" s="29" t="s">
        <v>64</v>
      </c>
      <c r="F114" s="108">
        <f>IF(E114="Ж",VLOOKUP(C114,Гонки!$E$2:$Q$30,12,FALSE),VLOOKUP(C114,Гонки!$E$2:$Q$30,13,FALSE))</f>
        <v>31</v>
      </c>
      <c r="G114" s="24" t="s">
        <v>290</v>
      </c>
      <c r="H114" s="13">
        <v>1992</v>
      </c>
      <c r="I114" s="13"/>
      <c r="J114" s="28" t="str">
        <f t="shared" si="13"/>
        <v>Ж</v>
      </c>
      <c r="K114" s="92">
        <v>4.6077546296296297E-2</v>
      </c>
      <c r="L114" s="90">
        <f t="shared" si="16"/>
        <v>0.38080191879059516</v>
      </c>
      <c r="M114" s="99">
        <f t="shared" si="14"/>
        <v>2.2211825101882274</v>
      </c>
    </row>
    <row r="115" spans="1:13" x14ac:dyDescent="0.25">
      <c r="A115" s="24" t="str">
        <f t="shared" si="10"/>
        <v>Жук-трейл # 9 Вязынка</v>
      </c>
      <c r="B115" s="24" t="str">
        <f t="shared" si="17"/>
        <v>Трейл 10</v>
      </c>
      <c r="C115" s="24" t="str">
        <f t="shared" si="12"/>
        <v>Жук-трейл # 9 Вязынка Трейл 10</v>
      </c>
      <c r="D115" s="107">
        <f>VLOOKUP(C115,Гонки!$E$1:$O$30,11,FALSE)</f>
        <v>5.8329078730552997</v>
      </c>
      <c r="E115" s="29" t="s">
        <v>64</v>
      </c>
      <c r="F115" s="108">
        <f>IF(E115="Ж",VLOOKUP(C115,Гонки!$E$2:$Q$30,12,FALSE),VLOOKUP(C115,Гонки!$E$2:$Q$30,13,FALSE))</f>
        <v>31</v>
      </c>
      <c r="G115" s="24" t="s">
        <v>188</v>
      </c>
      <c r="H115" s="13">
        <v>1989</v>
      </c>
      <c r="I115" s="13"/>
      <c r="J115" s="28" t="str">
        <f t="shared" si="13"/>
        <v>Ж</v>
      </c>
      <c r="K115" s="92">
        <v>4.6172453703703702E-2</v>
      </c>
      <c r="L115" s="90">
        <f t="shared" si="16"/>
        <v>0.37845852896116666</v>
      </c>
      <c r="M115" s="99">
        <f t="shared" si="14"/>
        <v>2.2075137332025161</v>
      </c>
    </row>
    <row r="116" spans="1:13" x14ac:dyDescent="0.25">
      <c r="A116" s="24" t="str">
        <f t="shared" si="10"/>
        <v>Жук-трейл # 9 Вязынка</v>
      </c>
      <c r="B116" s="24" t="str">
        <f t="shared" si="17"/>
        <v>Трейл 10</v>
      </c>
      <c r="C116" s="24" t="str">
        <f t="shared" si="12"/>
        <v>Жук-трейл # 9 Вязынка Трейл 10</v>
      </c>
      <c r="D116" s="107">
        <f>VLOOKUP(C116,Гонки!$E$1:$O$30,11,FALSE)</f>
        <v>5.8329078730552997</v>
      </c>
      <c r="E116" s="29" t="s">
        <v>64</v>
      </c>
      <c r="F116" s="108">
        <f>IF(E116="Ж",VLOOKUP(C116,Гонки!$E$2:$Q$30,12,FALSE),VLOOKUP(C116,Гонки!$E$2:$Q$30,13,FALSE))</f>
        <v>31</v>
      </c>
      <c r="G116" s="24" t="s">
        <v>291</v>
      </c>
      <c r="H116" s="13">
        <v>1993</v>
      </c>
      <c r="I116" s="13"/>
      <c r="J116" s="28" t="str">
        <f t="shared" si="13"/>
        <v>Ж</v>
      </c>
      <c r="K116" s="92">
        <v>4.8829861111111116E-2</v>
      </c>
      <c r="L116" s="90">
        <f t="shared" si="16"/>
        <v>0.31997105517263963</v>
      </c>
      <c r="M116" s="99">
        <f t="shared" si="14"/>
        <v>1.8663616868663013</v>
      </c>
    </row>
    <row r="117" spans="1:13" x14ac:dyDescent="0.25">
      <c r="A117" s="24" t="str">
        <f t="shared" si="10"/>
        <v>Жук-трейл # 9 Вязынка</v>
      </c>
      <c r="B117" s="24" t="str">
        <f t="shared" si="17"/>
        <v>Трейл 10</v>
      </c>
      <c r="C117" s="24" t="str">
        <f t="shared" si="12"/>
        <v>Жук-трейл # 9 Вязынка Трейл 10</v>
      </c>
      <c r="D117" s="107">
        <f>VLOOKUP(C117,Гонки!$E$1:$O$30,11,FALSE)</f>
        <v>5.8329078730552997</v>
      </c>
      <c r="E117" s="29" t="s">
        <v>64</v>
      </c>
      <c r="F117" s="108">
        <f>IF(E117="Ж",VLOOKUP(C117,Гонки!$E$2:$Q$30,12,FALSE),VLOOKUP(C117,Гонки!$E$2:$Q$30,13,FALSE))</f>
        <v>31</v>
      </c>
      <c r="G117" s="24" t="s">
        <v>189</v>
      </c>
      <c r="H117" s="13">
        <v>1992</v>
      </c>
      <c r="I117" s="13"/>
      <c r="J117" s="28" t="str">
        <f t="shared" si="13"/>
        <v>Ж</v>
      </c>
      <c r="K117" s="92">
        <v>4.8873842592592594E-2</v>
      </c>
      <c r="L117" s="90">
        <f t="shared" si="16"/>
        <v>0.31910800819273716</v>
      </c>
      <c r="M117" s="99">
        <f t="shared" si="14"/>
        <v>1.8613276133424117</v>
      </c>
    </row>
    <row r="118" spans="1:13" x14ac:dyDescent="0.25">
      <c r="A118" s="24" t="str">
        <f t="shared" si="10"/>
        <v>Жук-трейл # 9 Вязынка</v>
      </c>
      <c r="B118" s="24" t="str">
        <f t="shared" si="17"/>
        <v>Трейл 10</v>
      </c>
      <c r="C118" s="24" t="str">
        <f t="shared" si="12"/>
        <v>Жук-трейл # 9 Вязынка Трейл 10</v>
      </c>
      <c r="D118" s="107">
        <f>VLOOKUP(C118,Гонки!$E$1:$O$30,11,FALSE)</f>
        <v>5.8329078730552997</v>
      </c>
      <c r="E118" s="29" t="s">
        <v>64</v>
      </c>
      <c r="F118" s="108">
        <f>IF(E118="Ж",VLOOKUP(C118,Гонки!$E$2:$Q$30,12,FALSE),VLOOKUP(C118,Гонки!$E$2:$Q$30,13,FALSE))</f>
        <v>31</v>
      </c>
      <c r="G118" s="24" t="s">
        <v>386</v>
      </c>
      <c r="H118" s="13">
        <v>1993</v>
      </c>
      <c r="I118" s="121">
        <v>3187</v>
      </c>
      <c r="J118" s="28" t="str">
        <f t="shared" si="13"/>
        <v>Ж</v>
      </c>
      <c r="K118" s="92">
        <v>4.985532407407408E-2</v>
      </c>
      <c r="L118" s="90">
        <f t="shared" si="16"/>
        <v>0.30063014725027054</v>
      </c>
      <c r="M118" s="99">
        <f t="shared" si="14"/>
        <v>1.7535479527738771</v>
      </c>
    </row>
    <row r="119" spans="1:13" x14ac:dyDescent="0.25">
      <c r="A119" s="24" t="str">
        <f t="shared" si="10"/>
        <v>Жук-трейл # 9 Вязынка</v>
      </c>
      <c r="B119" s="24" t="str">
        <f t="shared" si="17"/>
        <v>Трейл 10</v>
      </c>
      <c r="C119" s="24" t="str">
        <f t="shared" si="12"/>
        <v>Жук-трейл # 9 Вязынка Трейл 10</v>
      </c>
      <c r="D119" s="107">
        <f>VLOOKUP(C119,Гонки!$E$1:$O$30,11,FALSE)</f>
        <v>5.8329078730552997</v>
      </c>
      <c r="E119" s="29" t="s">
        <v>64</v>
      </c>
      <c r="F119" s="108">
        <f>IF(E119="Ж",VLOOKUP(C119,Гонки!$E$2:$Q$30,12,FALSE),VLOOKUP(C119,Гонки!$E$2:$Q$30,13,FALSE))</f>
        <v>31</v>
      </c>
      <c r="G119" s="24" t="s">
        <v>190</v>
      </c>
      <c r="H119" s="13">
        <v>1979</v>
      </c>
      <c r="I119" s="13">
        <v>102</v>
      </c>
      <c r="J119" s="28" t="str">
        <f t="shared" si="13"/>
        <v>Ж</v>
      </c>
      <c r="K119" s="92">
        <v>5.2642361111111112E-2</v>
      </c>
      <c r="L119" s="90">
        <f t="shared" si="16"/>
        <v>0.25536482793842336</v>
      </c>
      <c r="M119" s="99">
        <f t="shared" si="14"/>
        <v>1.4895195153834415</v>
      </c>
    </row>
    <row r="120" spans="1:13" ht="15" customHeight="1" x14ac:dyDescent="0.25">
      <c r="A120" s="24" t="str">
        <f t="shared" si="10"/>
        <v>Жук-трейл # 9 Вязынка</v>
      </c>
      <c r="B120" s="24" t="str">
        <f t="shared" si="17"/>
        <v>Трейл 10</v>
      </c>
      <c r="C120" s="24" t="str">
        <f t="shared" si="12"/>
        <v>Жук-трейл # 9 Вязынка Трейл 10</v>
      </c>
      <c r="D120" s="107">
        <f>VLOOKUP(C120,Гонки!$E$1:$O$30,11,FALSE)</f>
        <v>5.8329078730552997</v>
      </c>
      <c r="E120" s="29" t="s">
        <v>64</v>
      </c>
      <c r="F120" s="108">
        <f>IF(E120="Ж",VLOOKUP(C120,Гонки!$E$2:$Q$30,12,FALSE),VLOOKUP(C120,Гонки!$E$2:$Q$30,13,FALSE))</f>
        <v>31</v>
      </c>
      <c r="G120" s="24" t="s">
        <v>292</v>
      </c>
      <c r="H120" s="13">
        <v>1978</v>
      </c>
      <c r="I120" s="13"/>
      <c r="J120" s="28" t="str">
        <f t="shared" si="13"/>
        <v>Ж</v>
      </c>
      <c r="K120" s="92">
        <v>5.4604166666666669E-2</v>
      </c>
      <c r="L120" s="90">
        <f t="shared" si="16"/>
        <v>0.22881780214886316</v>
      </c>
      <c r="M120" s="99">
        <f t="shared" si="14"/>
        <v>1.3346731596493138</v>
      </c>
    </row>
    <row r="121" spans="1:13" x14ac:dyDescent="0.25">
      <c r="A121" s="24" t="str">
        <f t="shared" si="10"/>
        <v>Жук-трейл # 9 Вязынка</v>
      </c>
      <c r="B121" s="24" t="str">
        <f t="shared" si="17"/>
        <v>Трейл 10</v>
      </c>
      <c r="C121" s="24" t="str">
        <f t="shared" si="12"/>
        <v>Жук-трейл # 9 Вязынка Трейл 10</v>
      </c>
      <c r="D121" s="107">
        <f>VLOOKUP(C121,Гонки!$E$1:$O$30,11,FALSE)</f>
        <v>5.8329078730552997</v>
      </c>
      <c r="E121" s="29" t="s">
        <v>64</v>
      </c>
      <c r="F121" s="108">
        <f>IF(E121="Ж",VLOOKUP(C121,Гонки!$E$2:$Q$30,12,FALSE),VLOOKUP(C121,Гонки!$E$2:$Q$30,13,FALSE))</f>
        <v>31</v>
      </c>
      <c r="G121" s="24" t="s">
        <v>191</v>
      </c>
      <c r="H121" s="13">
        <v>1992</v>
      </c>
      <c r="I121" s="13"/>
      <c r="J121" s="28" t="str">
        <f t="shared" si="13"/>
        <v>Ж</v>
      </c>
      <c r="K121" s="92">
        <v>5.734143518518519E-2</v>
      </c>
      <c r="L121" s="90">
        <f t="shared" si="16"/>
        <v>0.19758841829449716</v>
      </c>
      <c r="M121" s="99">
        <f t="shared" si="14"/>
        <v>1.1525150406945164</v>
      </c>
    </row>
    <row r="122" spans="1:13" x14ac:dyDescent="0.25">
      <c r="A122" s="24" t="str">
        <f t="shared" si="10"/>
        <v>Жук-трейл # 9 Вязынка</v>
      </c>
      <c r="B122" s="24" t="str">
        <f t="shared" si="17"/>
        <v>Трейл 10</v>
      </c>
      <c r="C122" s="24" t="str">
        <f t="shared" si="12"/>
        <v>Жук-трейл # 9 Вязынка Трейл 10</v>
      </c>
      <c r="D122" s="107">
        <f>VLOOKUP(C122,Гонки!$E$1:$O$30,11,FALSE)</f>
        <v>5.8329078730552997</v>
      </c>
      <c r="E122" s="29" t="s">
        <v>64</v>
      </c>
      <c r="F122" s="108">
        <f>IF(E122="Ж",VLOOKUP(C122,Гонки!$E$2:$Q$30,12,FALSE),VLOOKUP(C122,Гонки!$E$2:$Q$30,13,FALSE))</f>
        <v>31</v>
      </c>
      <c r="G122" s="24" t="s">
        <v>192</v>
      </c>
      <c r="H122" s="13">
        <v>1974</v>
      </c>
      <c r="I122" s="13">
        <v>1569</v>
      </c>
      <c r="J122" s="28" t="str">
        <f t="shared" si="13"/>
        <v>Ж</v>
      </c>
      <c r="K122" s="92">
        <v>5.8976851851851857E-2</v>
      </c>
      <c r="L122" s="90">
        <f t="shared" si="16"/>
        <v>0.18160274179498578</v>
      </c>
      <c r="M122" s="99">
        <f t="shared" si="14"/>
        <v>1.0592720623844012</v>
      </c>
    </row>
    <row r="123" spans="1:13" x14ac:dyDescent="0.25">
      <c r="A123" s="24" t="str">
        <f t="shared" si="10"/>
        <v>Жук-трейл # 9 Вязынка</v>
      </c>
      <c r="B123" s="24" t="str">
        <f t="shared" si="17"/>
        <v>Трейл 10</v>
      </c>
      <c r="C123" s="24" t="str">
        <f t="shared" si="12"/>
        <v>Жук-трейл # 9 Вязынка Трейл 10</v>
      </c>
      <c r="D123" s="107">
        <f>VLOOKUP(C123,Гонки!$E$1:$O$30,11,FALSE)</f>
        <v>5.8329078730552997</v>
      </c>
      <c r="E123" s="29" t="s">
        <v>64</v>
      </c>
      <c r="F123" s="108">
        <f>IF(E123="Ж",VLOOKUP(C123,Гонки!$E$2:$Q$30,12,FALSE),VLOOKUP(C123,Гонки!$E$2:$Q$30,13,FALSE))</f>
        <v>31</v>
      </c>
      <c r="G123" s="24" t="s">
        <v>293</v>
      </c>
      <c r="H123" s="13">
        <v>1985</v>
      </c>
      <c r="I123" s="13"/>
      <c r="J123" s="28" t="str">
        <f t="shared" si="13"/>
        <v>Ж</v>
      </c>
      <c r="K123" s="92">
        <v>6.9451388888888896E-2</v>
      </c>
      <c r="L123" s="90">
        <f t="shared" si="16"/>
        <v>0.1112050103736634</v>
      </c>
      <c r="M123" s="99">
        <f t="shared" si="14"/>
        <v>0.64864858053173746</v>
      </c>
    </row>
    <row r="124" spans="1:13" x14ac:dyDescent="0.25">
      <c r="A124" s="24" t="str">
        <f t="shared" si="10"/>
        <v>Жук-трейл # 9 Вязынка</v>
      </c>
      <c r="B124" s="24" t="str">
        <f t="shared" si="17"/>
        <v>Трейл 10</v>
      </c>
      <c r="C124" s="24" t="str">
        <f t="shared" si="12"/>
        <v>Жук-трейл # 9 Вязынка Трейл 10</v>
      </c>
      <c r="D124" s="107">
        <f>VLOOKUP(C124,Гонки!$E$1:$O$30,11,FALSE)</f>
        <v>5.8329078730552997</v>
      </c>
      <c r="E124" s="29" t="s">
        <v>64</v>
      </c>
      <c r="F124" s="108">
        <f>IF(E124="Ж",VLOOKUP(C124,Гонки!$E$2:$Q$30,12,FALSE),VLOOKUP(C124,Гонки!$E$2:$Q$30,13,FALSE))</f>
        <v>31</v>
      </c>
      <c r="G124" s="24" t="s">
        <v>294</v>
      </c>
      <c r="H124" s="13">
        <v>1985</v>
      </c>
      <c r="I124" s="13"/>
      <c r="J124" s="28" t="str">
        <f t="shared" si="13"/>
        <v>Ж</v>
      </c>
      <c r="K124" s="92">
        <v>6.9453703703703698E-2</v>
      </c>
      <c r="L124" s="90">
        <f t="shared" si="16"/>
        <v>0.1111938917257423</v>
      </c>
      <c r="M124" s="99">
        <f t="shared" si="14"/>
        <v>0.64858372648274087</v>
      </c>
    </row>
    <row r="125" spans="1:13" s="59" customFormat="1" x14ac:dyDescent="0.25">
      <c r="A125" s="52" t="str">
        <f t="shared" si="10"/>
        <v>Жук-трейл # 9 Вязынка</v>
      </c>
      <c r="B125" s="52" t="str">
        <f t="shared" si="17"/>
        <v>Трейл 10</v>
      </c>
      <c r="C125" s="52" t="str">
        <f t="shared" si="12"/>
        <v>Жук-трейл # 9 Вязынка Трейл 10</v>
      </c>
      <c r="D125" s="107">
        <f>VLOOKUP(C125,Гонки!$E$1:$O$30,11,FALSE)</f>
        <v>5.8329078730552997</v>
      </c>
      <c r="E125" s="55" t="s">
        <v>278</v>
      </c>
      <c r="F125" s="108">
        <f>IF(E125="Ж",VLOOKUP(C125,Гонки!$E$2:$Q$30,12,FALSE),VLOOKUP(C125,Гонки!$E$2:$Q$30,13,FALSE))</f>
        <v>67</v>
      </c>
      <c r="G125" s="52" t="s">
        <v>193</v>
      </c>
      <c r="H125" s="54">
        <v>1990</v>
      </c>
      <c r="I125" s="54"/>
      <c r="J125" s="60" t="str">
        <f t="shared" si="13"/>
        <v>М</v>
      </c>
      <c r="K125" s="97">
        <v>2.8714120370370372E-2</v>
      </c>
      <c r="L125" s="95">
        <f>($K$125/K125)^3</f>
        <v>1</v>
      </c>
      <c r="M125" s="98">
        <f t="shared" si="14"/>
        <v>5.8329078730552997</v>
      </c>
    </row>
    <row r="126" spans="1:13" x14ac:dyDescent="0.25">
      <c r="A126" s="24" t="str">
        <f t="shared" si="10"/>
        <v>Жук-трейл # 9 Вязынка</v>
      </c>
      <c r="B126" s="24" t="str">
        <f t="shared" si="17"/>
        <v>Трейл 10</v>
      </c>
      <c r="C126" s="24" t="str">
        <f t="shared" si="12"/>
        <v>Жук-трейл # 9 Вязынка Трейл 10</v>
      </c>
      <c r="D126" s="107">
        <f>VLOOKUP(C126,Гонки!$E$1:$O$30,11,FALSE)</f>
        <v>5.8329078730552997</v>
      </c>
      <c r="E126" s="31" t="s">
        <v>278</v>
      </c>
      <c r="F126" s="108">
        <f>IF(E126="Ж",VLOOKUP(C126,Гонки!$E$2:$Q$30,12,FALSE),VLOOKUP(C126,Гонки!$E$2:$Q$30,13,FALSE))</f>
        <v>67</v>
      </c>
      <c r="G126" s="24" t="s">
        <v>194</v>
      </c>
      <c r="H126" s="13">
        <v>1993</v>
      </c>
      <c r="I126" s="121">
        <v>2423</v>
      </c>
      <c r="J126" s="28" t="str">
        <f t="shared" si="13"/>
        <v>М</v>
      </c>
      <c r="K126" s="92">
        <v>3.0334490740740738E-2</v>
      </c>
      <c r="L126" s="90">
        <f t="shared" ref="L126:L189" si="18">($K$125/K126)^3</f>
        <v>0.84815733995378517</v>
      </c>
      <c r="M126" s="99">
        <f t="shared" si="14"/>
        <v>4.9472236258060738</v>
      </c>
    </row>
    <row r="127" spans="1:13" x14ac:dyDescent="0.25">
      <c r="A127" s="24" t="str">
        <f t="shared" ref="A127:A193" si="19">$A$61</f>
        <v>Жук-трейл # 9 Вязынка</v>
      </c>
      <c r="B127" s="24" t="str">
        <f t="shared" si="17"/>
        <v>Трейл 10</v>
      </c>
      <c r="C127" s="24" t="str">
        <f t="shared" si="12"/>
        <v>Жук-трейл # 9 Вязынка Трейл 10</v>
      </c>
      <c r="D127" s="107">
        <f>VLOOKUP(C127,Гонки!$E$1:$O$30,11,FALSE)</f>
        <v>5.8329078730552997</v>
      </c>
      <c r="E127" s="31" t="s">
        <v>278</v>
      </c>
      <c r="F127" s="108">
        <f>IF(E127="Ж",VLOOKUP(C127,Гонки!$E$2:$Q$30,12,FALSE),VLOOKUP(C127,Гонки!$E$2:$Q$30,13,FALSE))</f>
        <v>67</v>
      </c>
      <c r="G127" s="24" t="s">
        <v>195</v>
      </c>
      <c r="H127" s="13">
        <v>1984</v>
      </c>
      <c r="I127" s="13"/>
      <c r="J127" s="28" t="str">
        <f t="shared" si="13"/>
        <v>М</v>
      </c>
      <c r="K127" s="92">
        <v>3.1921296296296302E-2</v>
      </c>
      <c r="L127" s="90">
        <f t="shared" si="18"/>
        <v>0.72785520455798525</v>
      </c>
      <c r="M127" s="99">
        <f t="shared" si="14"/>
        <v>4.2455123531105476</v>
      </c>
    </row>
    <row r="128" spans="1:13" x14ac:dyDescent="0.25">
      <c r="A128" s="24" t="str">
        <f t="shared" si="19"/>
        <v>Жук-трейл # 9 Вязынка</v>
      </c>
      <c r="B128" s="24" t="str">
        <f t="shared" si="17"/>
        <v>Трейл 10</v>
      </c>
      <c r="C128" s="24" t="str">
        <f t="shared" si="12"/>
        <v>Жук-трейл # 9 Вязынка Трейл 10</v>
      </c>
      <c r="D128" s="107">
        <f>VLOOKUP(C128,Гонки!$E$1:$O$30,11,FALSE)</f>
        <v>5.8329078730552997</v>
      </c>
      <c r="E128" s="31" t="s">
        <v>278</v>
      </c>
      <c r="F128" s="108">
        <f>IF(E128="Ж",VLOOKUP(C128,Гонки!$E$2:$Q$30,12,FALSE),VLOOKUP(C128,Гонки!$E$2:$Q$30,13,FALSE))</f>
        <v>67</v>
      </c>
      <c r="G128" s="24" t="s">
        <v>196</v>
      </c>
      <c r="H128" s="13">
        <v>1982</v>
      </c>
      <c r="I128" s="13">
        <v>2483</v>
      </c>
      <c r="J128" s="28" t="str">
        <f t="shared" si="13"/>
        <v>М</v>
      </c>
      <c r="K128" s="92">
        <v>3.2268518518518523E-2</v>
      </c>
      <c r="L128" s="90">
        <f t="shared" si="18"/>
        <v>0.70461108139328221</v>
      </c>
      <c r="M128" s="99">
        <f t="shared" si="14"/>
        <v>4.109931524100884</v>
      </c>
    </row>
    <row r="129" spans="1:13" x14ac:dyDescent="0.25">
      <c r="A129" s="24" t="str">
        <f t="shared" si="19"/>
        <v>Жук-трейл # 9 Вязынка</v>
      </c>
      <c r="B129" s="24" t="str">
        <f t="shared" si="17"/>
        <v>Трейл 10</v>
      </c>
      <c r="C129" s="24" t="str">
        <f t="shared" si="12"/>
        <v>Жук-трейл # 9 Вязынка Трейл 10</v>
      </c>
      <c r="D129" s="107">
        <f>VLOOKUP(C129,Гонки!$E$1:$O$30,11,FALSE)</f>
        <v>5.8329078730552997</v>
      </c>
      <c r="E129" s="31" t="s">
        <v>278</v>
      </c>
      <c r="F129" s="108">
        <f>IF(E129="Ж",VLOOKUP(C129,Гонки!$E$2:$Q$30,12,FALSE),VLOOKUP(C129,Гонки!$E$2:$Q$30,13,FALSE))</f>
        <v>67</v>
      </c>
      <c r="G129" s="24" t="s">
        <v>318</v>
      </c>
      <c r="H129" s="13">
        <v>1989</v>
      </c>
      <c r="I129" s="121">
        <v>988</v>
      </c>
      <c r="J129" s="28" t="str">
        <f t="shared" si="13"/>
        <v>М</v>
      </c>
      <c r="K129" s="92">
        <v>3.3233796296296296E-2</v>
      </c>
      <c r="L129" s="90">
        <f t="shared" si="18"/>
        <v>0.64498065529513005</v>
      </c>
      <c r="M129" s="99">
        <f t="shared" si="14"/>
        <v>3.7621127422393306</v>
      </c>
    </row>
    <row r="130" spans="1:13" x14ac:dyDescent="0.25">
      <c r="A130" s="24" t="str">
        <f t="shared" si="19"/>
        <v>Жук-трейл # 9 Вязынка</v>
      </c>
      <c r="B130" s="24" t="str">
        <f t="shared" si="17"/>
        <v>Трейл 10</v>
      </c>
      <c r="C130" s="24" t="str">
        <f t="shared" ref="C130:C193" si="20">CONCATENATE(A130," ",B130)</f>
        <v>Жук-трейл # 9 Вязынка Трейл 10</v>
      </c>
      <c r="D130" s="107">
        <f>VLOOKUP(C130,Гонки!$E$1:$O$30,11,FALSE)</f>
        <v>5.8329078730552997</v>
      </c>
      <c r="E130" s="31" t="s">
        <v>278</v>
      </c>
      <c r="F130" s="108">
        <f>IF(E130="Ж",VLOOKUP(C130,Гонки!$E$2:$Q$30,12,FALSE),VLOOKUP(C130,Гонки!$E$2:$Q$30,13,FALSE))</f>
        <v>67</v>
      </c>
      <c r="G130" s="24" t="s">
        <v>197</v>
      </c>
      <c r="H130" s="13">
        <v>1991</v>
      </c>
      <c r="I130" s="13"/>
      <c r="J130" s="28" t="str">
        <f t="shared" ref="J130:J193" si="21">E130</f>
        <v>М</v>
      </c>
      <c r="K130" s="92">
        <v>3.3420138888888888E-2</v>
      </c>
      <c r="L130" s="90">
        <f t="shared" si="18"/>
        <v>0.63425193171708172</v>
      </c>
      <c r="M130" s="99">
        <f t="shared" ref="M130:M193" si="22">(D130)*L130</f>
        <v>3.6995330860130982</v>
      </c>
    </row>
    <row r="131" spans="1:13" x14ac:dyDescent="0.25">
      <c r="A131" s="24" t="str">
        <f t="shared" si="19"/>
        <v>Жук-трейл # 9 Вязынка</v>
      </c>
      <c r="B131" s="24" t="str">
        <f t="shared" si="17"/>
        <v>Трейл 10</v>
      </c>
      <c r="C131" s="24" t="str">
        <f t="shared" si="20"/>
        <v>Жук-трейл # 9 Вязынка Трейл 10</v>
      </c>
      <c r="D131" s="107">
        <f>VLOOKUP(C131,Гонки!$E$1:$O$30,11,FALSE)</f>
        <v>5.8329078730552997</v>
      </c>
      <c r="E131" s="31" t="s">
        <v>278</v>
      </c>
      <c r="F131" s="108">
        <f>IF(E131="Ж",VLOOKUP(C131,Гонки!$E$2:$Q$30,12,FALSE),VLOOKUP(C131,Гонки!$E$2:$Q$30,13,FALSE))</f>
        <v>67</v>
      </c>
      <c r="G131" s="24" t="s">
        <v>198</v>
      </c>
      <c r="H131" s="13">
        <v>1989</v>
      </c>
      <c r="I131" s="13"/>
      <c r="J131" s="28" t="str">
        <f t="shared" si="21"/>
        <v>М</v>
      </c>
      <c r="K131" s="92">
        <v>3.3421296296296296E-2</v>
      </c>
      <c r="L131" s="90">
        <f t="shared" si="18"/>
        <v>0.63418603997647049</v>
      </c>
      <c r="M131" s="99">
        <f t="shared" si="22"/>
        <v>3.6991487455605179</v>
      </c>
    </row>
    <row r="132" spans="1:13" x14ac:dyDescent="0.25">
      <c r="A132" s="24" t="str">
        <f t="shared" si="19"/>
        <v>Жук-трейл # 9 Вязынка</v>
      </c>
      <c r="B132" s="24" t="str">
        <f t="shared" si="17"/>
        <v>Трейл 10</v>
      </c>
      <c r="C132" s="24" t="str">
        <f t="shared" si="20"/>
        <v>Жук-трейл # 9 Вязынка Трейл 10</v>
      </c>
      <c r="D132" s="107">
        <f>VLOOKUP(C132,Гонки!$E$1:$O$30,11,FALSE)</f>
        <v>5.8329078730552997</v>
      </c>
      <c r="E132" s="31" t="s">
        <v>278</v>
      </c>
      <c r="F132" s="108">
        <f>IF(E132="Ж",VLOOKUP(C132,Гонки!$E$2:$Q$30,12,FALSE),VLOOKUP(C132,Гонки!$E$2:$Q$30,13,FALSE))</f>
        <v>67</v>
      </c>
      <c r="G132" s="24" t="s">
        <v>295</v>
      </c>
      <c r="H132" s="13">
        <v>1985</v>
      </c>
      <c r="I132" s="13"/>
      <c r="J132" s="28" t="str">
        <f t="shared" si="21"/>
        <v>М</v>
      </c>
      <c r="K132" s="92">
        <v>3.3718749999999999E-2</v>
      </c>
      <c r="L132" s="90">
        <f t="shared" si="18"/>
        <v>0.61755003516763107</v>
      </c>
      <c r="M132" s="99">
        <f t="shared" si="22"/>
        <v>3.6021124621348526</v>
      </c>
    </row>
    <row r="133" spans="1:13" x14ac:dyDescent="0.25">
      <c r="A133" s="24" t="str">
        <f t="shared" si="19"/>
        <v>Жук-трейл # 9 Вязынка</v>
      </c>
      <c r="B133" s="24" t="str">
        <f t="shared" si="17"/>
        <v>Трейл 10</v>
      </c>
      <c r="C133" s="24" t="str">
        <f t="shared" si="20"/>
        <v>Жук-трейл # 9 Вязынка Трейл 10</v>
      </c>
      <c r="D133" s="107">
        <f>VLOOKUP(C133,Гонки!$E$1:$O$30,11,FALSE)</f>
        <v>5.8329078730552997</v>
      </c>
      <c r="E133" s="31" t="s">
        <v>278</v>
      </c>
      <c r="F133" s="108">
        <f>IF(E133="Ж",VLOOKUP(C133,Гонки!$E$2:$Q$30,12,FALSE),VLOOKUP(C133,Гонки!$E$2:$Q$30,13,FALSE))</f>
        <v>67</v>
      </c>
      <c r="G133" s="24" t="s">
        <v>199</v>
      </c>
      <c r="H133" s="13">
        <v>1987</v>
      </c>
      <c r="I133" s="13"/>
      <c r="J133" s="28" t="str">
        <f t="shared" si="21"/>
        <v>М</v>
      </c>
      <c r="K133" s="92">
        <v>3.3773148148148149E-2</v>
      </c>
      <c r="L133" s="90">
        <f t="shared" si="18"/>
        <v>0.61457078979589042</v>
      </c>
      <c r="M133" s="99">
        <f t="shared" si="22"/>
        <v>3.5847347983502629</v>
      </c>
    </row>
    <row r="134" spans="1:13" x14ac:dyDescent="0.25">
      <c r="A134" s="24" t="str">
        <f t="shared" si="19"/>
        <v>Жук-трейл # 9 Вязынка</v>
      </c>
      <c r="B134" s="24" t="str">
        <f t="shared" si="17"/>
        <v>Трейл 10</v>
      </c>
      <c r="C134" s="24" t="str">
        <f t="shared" si="20"/>
        <v>Жук-трейл # 9 Вязынка Трейл 10</v>
      </c>
      <c r="D134" s="107">
        <f>VLOOKUP(C134,Гонки!$E$1:$O$30,11,FALSE)</f>
        <v>5.8329078730552997</v>
      </c>
      <c r="E134" s="31" t="s">
        <v>278</v>
      </c>
      <c r="F134" s="108">
        <f>IF(E134="Ж",VLOOKUP(C134,Гонки!$E$2:$Q$30,12,FALSE),VLOOKUP(C134,Гонки!$E$2:$Q$30,13,FALSE))</f>
        <v>67</v>
      </c>
      <c r="G134" s="24" t="s">
        <v>200</v>
      </c>
      <c r="H134" s="13">
        <v>1989</v>
      </c>
      <c r="I134" s="13"/>
      <c r="J134" s="28" t="str">
        <f t="shared" si="21"/>
        <v>М</v>
      </c>
      <c r="K134" s="92">
        <v>3.3787037037037039E-2</v>
      </c>
      <c r="L134" s="90">
        <f t="shared" si="18"/>
        <v>0.61381320364533687</v>
      </c>
      <c r="M134" s="99">
        <f t="shared" si="22"/>
        <v>3.5803158681281815</v>
      </c>
    </row>
    <row r="135" spans="1:13" x14ac:dyDescent="0.25">
      <c r="A135" s="24" t="str">
        <f t="shared" si="19"/>
        <v>Жук-трейл # 9 Вязынка</v>
      </c>
      <c r="B135" s="24" t="str">
        <f t="shared" si="17"/>
        <v>Трейл 10</v>
      </c>
      <c r="C135" s="24" t="str">
        <f t="shared" si="20"/>
        <v>Жук-трейл # 9 Вязынка Трейл 10</v>
      </c>
      <c r="D135" s="107">
        <f>VLOOKUP(C135,Гонки!$E$1:$O$30,11,FALSE)</f>
        <v>5.8329078730552997</v>
      </c>
      <c r="E135" s="31" t="s">
        <v>278</v>
      </c>
      <c r="F135" s="108">
        <f>IF(E135="Ж",VLOOKUP(C135,Гонки!$E$2:$Q$30,12,FALSE),VLOOKUP(C135,Гонки!$E$2:$Q$30,13,FALSE))</f>
        <v>67</v>
      </c>
      <c r="G135" s="24" t="s">
        <v>330</v>
      </c>
      <c r="H135" s="13">
        <v>1987</v>
      </c>
      <c r="I135" s="13"/>
      <c r="J135" s="28" t="str">
        <f t="shared" si="21"/>
        <v>М</v>
      </c>
      <c r="K135" s="92">
        <v>3.3998842592592594E-2</v>
      </c>
      <c r="L135" s="90">
        <f t="shared" si="18"/>
        <v>0.60241274498714525</v>
      </c>
      <c r="M135" s="99">
        <f t="shared" si="22"/>
        <v>3.513818043064374</v>
      </c>
    </row>
    <row r="136" spans="1:13" x14ac:dyDescent="0.25">
      <c r="A136" s="24" t="str">
        <f t="shared" si="19"/>
        <v>Жук-трейл # 9 Вязынка</v>
      </c>
      <c r="B136" s="24" t="str">
        <f t="shared" si="17"/>
        <v>Трейл 10</v>
      </c>
      <c r="C136" s="24" t="str">
        <f t="shared" si="20"/>
        <v>Жук-трейл # 9 Вязынка Трейл 10</v>
      </c>
      <c r="D136" s="107">
        <f>VLOOKUP(C136,Гонки!$E$1:$O$30,11,FALSE)</f>
        <v>5.8329078730552997</v>
      </c>
      <c r="E136" s="31" t="s">
        <v>278</v>
      </c>
      <c r="F136" s="108">
        <f>IF(E136="Ж",VLOOKUP(C136,Гонки!$E$2:$Q$30,12,FALSE),VLOOKUP(C136,Гонки!$E$2:$Q$30,13,FALSE))</f>
        <v>67</v>
      </c>
      <c r="G136" s="24" t="s">
        <v>201</v>
      </c>
      <c r="H136" s="13">
        <v>1985</v>
      </c>
      <c r="I136" s="13">
        <v>2328</v>
      </c>
      <c r="J136" s="28" t="str">
        <f t="shared" si="21"/>
        <v>М</v>
      </c>
      <c r="K136" s="92">
        <v>3.4306712962962962E-2</v>
      </c>
      <c r="L136" s="90">
        <f t="shared" si="18"/>
        <v>0.58633959567143135</v>
      </c>
      <c r="M136" s="99">
        <f t="shared" si="22"/>
        <v>3.4200648438759531</v>
      </c>
    </row>
    <row r="137" spans="1:13" x14ac:dyDescent="0.25">
      <c r="A137" s="24" t="str">
        <f t="shared" si="19"/>
        <v>Жук-трейл # 9 Вязынка</v>
      </c>
      <c r="B137" s="24" t="str">
        <f t="shared" si="17"/>
        <v>Трейл 10</v>
      </c>
      <c r="C137" s="24" t="str">
        <f t="shared" si="20"/>
        <v>Жук-трейл # 9 Вязынка Трейл 10</v>
      </c>
      <c r="D137" s="107">
        <f>VLOOKUP(C137,Гонки!$E$1:$O$30,11,FALSE)</f>
        <v>5.8329078730552997</v>
      </c>
      <c r="E137" s="31" t="s">
        <v>278</v>
      </c>
      <c r="F137" s="108">
        <f>IF(E137="Ж",VLOOKUP(C137,Гонки!$E$2:$Q$30,12,FALSE),VLOOKUP(C137,Гонки!$E$2:$Q$30,13,FALSE))</f>
        <v>67</v>
      </c>
      <c r="G137" s="24" t="s">
        <v>202</v>
      </c>
      <c r="H137" s="13">
        <v>1982</v>
      </c>
      <c r="I137" s="13">
        <v>4776</v>
      </c>
      <c r="J137" s="28" t="str">
        <f t="shared" si="21"/>
        <v>М</v>
      </c>
      <c r="K137" s="92">
        <v>3.5053240740740739E-2</v>
      </c>
      <c r="L137" s="90">
        <f t="shared" si="18"/>
        <v>0.54966998566138803</v>
      </c>
      <c r="M137" s="99">
        <f t="shared" si="22"/>
        <v>3.206174386946504</v>
      </c>
    </row>
    <row r="138" spans="1:13" x14ac:dyDescent="0.25">
      <c r="A138" s="24" t="str">
        <f t="shared" si="19"/>
        <v>Жук-трейл # 9 Вязынка</v>
      </c>
      <c r="B138" s="24" t="str">
        <f t="shared" si="17"/>
        <v>Трейл 10</v>
      </c>
      <c r="C138" s="24" t="str">
        <f t="shared" si="20"/>
        <v>Жук-трейл # 9 Вязынка Трейл 10</v>
      </c>
      <c r="D138" s="107">
        <f>VLOOKUP(C138,Гонки!$E$1:$O$30,11,FALSE)</f>
        <v>5.8329078730552997</v>
      </c>
      <c r="E138" s="31" t="s">
        <v>278</v>
      </c>
      <c r="F138" s="108">
        <f>IF(E138="Ж",VLOOKUP(C138,Гонки!$E$2:$Q$30,12,FALSE),VLOOKUP(C138,Гонки!$E$2:$Q$30,13,FALSE))</f>
        <v>67</v>
      </c>
      <c r="G138" s="24" t="s">
        <v>203</v>
      </c>
      <c r="H138" s="13">
        <v>1981</v>
      </c>
      <c r="I138" s="121">
        <v>5074</v>
      </c>
      <c r="J138" s="28" t="str">
        <f t="shared" si="21"/>
        <v>М</v>
      </c>
      <c r="K138" s="92">
        <v>3.5096064814814816E-2</v>
      </c>
      <c r="L138" s="90">
        <f t="shared" si="18"/>
        <v>0.54766032466387859</v>
      </c>
      <c r="M138" s="99">
        <f t="shared" si="22"/>
        <v>3.1944522194919589</v>
      </c>
    </row>
    <row r="139" spans="1:13" x14ac:dyDescent="0.25">
      <c r="A139" s="24" t="str">
        <f t="shared" si="19"/>
        <v>Жук-трейл # 9 Вязынка</v>
      </c>
      <c r="B139" s="24" t="str">
        <f t="shared" si="17"/>
        <v>Трейл 10</v>
      </c>
      <c r="C139" s="24" t="str">
        <f t="shared" si="20"/>
        <v>Жук-трейл # 9 Вязынка Трейл 10</v>
      </c>
      <c r="D139" s="107">
        <f>VLOOKUP(C139,Гонки!$E$1:$O$30,11,FALSE)</f>
        <v>5.8329078730552997</v>
      </c>
      <c r="E139" s="31" t="s">
        <v>278</v>
      </c>
      <c r="F139" s="108">
        <f>IF(E139="Ж",VLOOKUP(C139,Гонки!$E$2:$Q$30,12,FALSE),VLOOKUP(C139,Гонки!$E$2:$Q$30,13,FALSE))</f>
        <v>67</v>
      </c>
      <c r="G139" s="24" t="s">
        <v>204</v>
      </c>
      <c r="H139" s="13">
        <v>1984</v>
      </c>
      <c r="I139" s="13">
        <v>4791</v>
      </c>
      <c r="J139" s="28" t="str">
        <f t="shared" si="21"/>
        <v>М</v>
      </c>
      <c r="K139" s="92">
        <v>3.5134259259259261E-2</v>
      </c>
      <c r="L139" s="90">
        <f t="shared" si="18"/>
        <v>0.54587618140649563</v>
      </c>
      <c r="M139" s="99">
        <f t="shared" si="22"/>
        <v>3.1840454762393113</v>
      </c>
    </row>
    <row r="140" spans="1:13" x14ac:dyDescent="0.25">
      <c r="A140" s="24" t="str">
        <f t="shared" si="19"/>
        <v>Жук-трейл # 9 Вязынка</v>
      </c>
      <c r="B140" s="24" t="str">
        <f t="shared" si="17"/>
        <v>Трейл 10</v>
      </c>
      <c r="C140" s="24" t="str">
        <f t="shared" si="20"/>
        <v>Жук-трейл # 9 Вязынка Трейл 10</v>
      </c>
      <c r="D140" s="107">
        <f>VLOOKUP(C140,Гонки!$E$1:$O$30,11,FALSE)</f>
        <v>5.8329078730552997</v>
      </c>
      <c r="E140" s="31" t="s">
        <v>278</v>
      </c>
      <c r="F140" s="108">
        <f>IF(E140="Ж",VLOOKUP(C140,Гонки!$E$2:$Q$30,12,FALSE),VLOOKUP(C140,Гонки!$E$2:$Q$30,13,FALSE))</f>
        <v>67</v>
      </c>
      <c r="G140" s="24" t="s">
        <v>205</v>
      </c>
      <c r="H140" s="13">
        <v>1987</v>
      </c>
      <c r="I140" s="13"/>
      <c r="J140" s="28" t="str">
        <f t="shared" si="21"/>
        <v>М</v>
      </c>
      <c r="K140" s="92">
        <v>3.5380787037037037E-2</v>
      </c>
      <c r="L140" s="90">
        <f t="shared" si="18"/>
        <v>0.53454476599870304</v>
      </c>
      <c r="M140" s="99">
        <f t="shared" si="22"/>
        <v>3.1179503740943377</v>
      </c>
    </row>
    <row r="141" spans="1:13" x14ac:dyDescent="0.25">
      <c r="A141" s="24" t="str">
        <f t="shared" si="19"/>
        <v>Жук-трейл # 9 Вязынка</v>
      </c>
      <c r="B141" s="24" t="str">
        <f t="shared" si="17"/>
        <v>Трейл 10</v>
      </c>
      <c r="C141" s="24" t="str">
        <f t="shared" si="20"/>
        <v>Жук-трейл # 9 Вязынка Трейл 10</v>
      </c>
      <c r="D141" s="107">
        <f>VLOOKUP(C141,Гонки!$E$1:$O$30,11,FALSE)</f>
        <v>5.8329078730552997</v>
      </c>
      <c r="E141" s="31" t="s">
        <v>278</v>
      </c>
      <c r="F141" s="108">
        <f>IF(E141="Ж",VLOOKUP(C141,Гонки!$E$2:$Q$30,12,FALSE),VLOOKUP(C141,Гонки!$E$2:$Q$30,13,FALSE))</f>
        <v>67</v>
      </c>
      <c r="G141" s="24" t="s">
        <v>296</v>
      </c>
      <c r="H141" s="13">
        <v>1991</v>
      </c>
      <c r="I141" s="121">
        <v>5002</v>
      </c>
      <c r="J141" s="28" t="str">
        <f t="shared" si="21"/>
        <v>М</v>
      </c>
      <c r="K141" s="92">
        <v>3.5417824074074074E-2</v>
      </c>
      <c r="L141" s="90">
        <f t="shared" si="18"/>
        <v>0.53286957061643569</v>
      </c>
      <c r="M141" s="99">
        <f t="shared" si="22"/>
        <v>3.1081791137602046</v>
      </c>
    </row>
    <row r="142" spans="1:13" x14ac:dyDescent="0.25">
      <c r="A142" s="24" t="str">
        <f t="shared" si="19"/>
        <v>Жук-трейл # 9 Вязынка</v>
      </c>
      <c r="B142" s="24" t="str">
        <f t="shared" si="17"/>
        <v>Трейл 10</v>
      </c>
      <c r="C142" s="24" t="str">
        <f t="shared" si="20"/>
        <v>Жук-трейл # 9 Вязынка Трейл 10</v>
      </c>
      <c r="D142" s="107">
        <f>VLOOKUP(C142,Гонки!$E$1:$O$30,11,FALSE)</f>
        <v>5.8329078730552997</v>
      </c>
      <c r="E142" s="31" t="s">
        <v>278</v>
      </c>
      <c r="F142" s="108">
        <f>IF(E142="Ж",VLOOKUP(C142,Гонки!$E$2:$Q$30,12,FALSE),VLOOKUP(C142,Гонки!$E$2:$Q$30,13,FALSE))</f>
        <v>67</v>
      </c>
      <c r="G142" s="24" t="s">
        <v>206</v>
      </c>
      <c r="H142" s="13">
        <v>1982</v>
      </c>
      <c r="I142" s="13"/>
      <c r="J142" s="28" t="str">
        <f t="shared" si="21"/>
        <v>М</v>
      </c>
      <c r="K142" s="92">
        <v>3.5734953703703706E-2</v>
      </c>
      <c r="L142" s="90">
        <f t="shared" si="18"/>
        <v>0.51880825592998714</v>
      </c>
      <c r="M142" s="99">
        <f t="shared" si="22"/>
        <v>3.0261607606201109</v>
      </c>
    </row>
    <row r="143" spans="1:13" x14ac:dyDescent="0.25">
      <c r="A143" s="24" t="str">
        <f t="shared" si="19"/>
        <v>Жук-трейл # 9 Вязынка</v>
      </c>
      <c r="B143" s="24" t="str">
        <f t="shared" si="17"/>
        <v>Трейл 10</v>
      </c>
      <c r="C143" s="24" t="str">
        <f t="shared" si="20"/>
        <v>Жук-трейл # 9 Вязынка Трейл 10</v>
      </c>
      <c r="D143" s="107">
        <f>VLOOKUP(C143,Гонки!$E$1:$O$30,11,FALSE)</f>
        <v>5.8329078730552997</v>
      </c>
      <c r="E143" s="31" t="s">
        <v>278</v>
      </c>
      <c r="F143" s="108">
        <f>IF(E143="Ж",VLOOKUP(C143,Гонки!$E$2:$Q$30,12,FALSE),VLOOKUP(C143,Гонки!$E$2:$Q$30,13,FALSE))</f>
        <v>67</v>
      </c>
      <c r="G143" s="24" t="s">
        <v>207</v>
      </c>
      <c r="H143" s="13">
        <v>1987</v>
      </c>
      <c r="I143" s="13"/>
      <c r="J143" s="28" t="str">
        <f t="shared" si="21"/>
        <v>М</v>
      </c>
      <c r="K143" s="92">
        <v>3.6216435185185185E-2</v>
      </c>
      <c r="L143" s="90">
        <f t="shared" si="18"/>
        <v>0.49839014892797906</v>
      </c>
      <c r="M143" s="99">
        <f t="shared" si="22"/>
        <v>2.9070638235352124</v>
      </c>
    </row>
    <row r="144" spans="1:13" x14ac:dyDescent="0.25">
      <c r="A144" s="24" t="str">
        <f t="shared" si="19"/>
        <v>Жук-трейл # 9 Вязынка</v>
      </c>
      <c r="B144" s="24" t="str">
        <f t="shared" si="17"/>
        <v>Трейл 10</v>
      </c>
      <c r="C144" s="24" t="str">
        <f t="shared" si="20"/>
        <v>Жук-трейл # 9 Вязынка Трейл 10</v>
      </c>
      <c r="D144" s="107">
        <f>VLOOKUP(C144,Гонки!$E$1:$O$30,11,FALSE)</f>
        <v>5.8329078730552997</v>
      </c>
      <c r="E144" s="31" t="s">
        <v>278</v>
      </c>
      <c r="F144" s="108">
        <f>IF(E144="Ж",VLOOKUP(C144,Гонки!$E$2:$Q$30,12,FALSE),VLOOKUP(C144,Гонки!$E$2:$Q$30,13,FALSE))</f>
        <v>67</v>
      </c>
      <c r="G144" s="24" t="s">
        <v>208</v>
      </c>
      <c r="H144" s="13">
        <v>1989</v>
      </c>
      <c r="I144" s="13"/>
      <c r="J144" s="28" t="str">
        <f t="shared" si="21"/>
        <v>М</v>
      </c>
      <c r="K144" s="92">
        <v>3.6362268518518516E-2</v>
      </c>
      <c r="L144" s="90">
        <f t="shared" si="18"/>
        <v>0.49241768403228581</v>
      </c>
      <c r="M144" s="99">
        <f t="shared" si="22"/>
        <v>2.872226986023577</v>
      </c>
    </row>
    <row r="145" spans="1:13" x14ac:dyDescent="0.25">
      <c r="A145" s="24" t="str">
        <f t="shared" si="19"/>
        <v>Жук-трейл # 9 Вязынка</v>
      </c>
      <c r="B145" s="24" t="str">
        <f t="shared" si="17"/>
        <v>Трейл 10</v>
      </c>
      <c r="C145" s="24" t="str">
        <f t="shared" si="20"/>
        <v>Жук-трейл # 9 Вязынка Трейл 10</v>
      </c>
      <c r="D145" s="107">
        <f>VLOOKUP(C145,Гонки!$E$1:$O$30,11,FALSE)</f>
        <v>5.8329078730552997</v>
      </c>
      <c r="E145" s="31" t="s">
        <v>278</v>
      </c>
      <c r="F145" s="108">
        <f>IF(E145="Ж",VLOOKUP(C145,Гонки!$E$2:$Q$30,12,FALSE),VLOOKUP(C145,Гонки!$E$2:$Q$30,13,FALSE))</f>
        <v>67</v>
      </c>
      <c r="G145" s="24" t="s">
        <v>297</v>
      </c>
      <c r="H145" s="13">
        <v>1999</v>
      </c>
      <c r="I145" s="13"/>
      <c r="J145" s="28" t="str">
        <f t="shared" si="21"/>
        <v>М</v>
      </c>
      <c r="K145" s="92">
        <v>3.6413194444444442E-2</v>
      </c>
      <c r="L145" s="90">
        <f t="shared" si="18"/>
        <v>0.49035454962205499</v>
      </c>
      <c r="M145" s="99">
        <f t="shared" si="22"/>
        <v>2.8601929130789703</v>
      </c>
    </row>
    <row r="146" spans="1:13" x14ac:dyDescent="0.25">
      <c r="A146" s="24" t="str">
        <f t="shared" si="19"/>
        <v>Жук-трейл # 9 Вязынка</v>
      </c>
      <c r="B146" s="24" t="str">
        <f t="shared" si="17"/>
        <v>Трейл 10</v>
      </c>
      <c r="C146" s="24" t="str">
        <f t="shared" si="20"/>
        <v>Жук-трейл # 9 Вязынка Трейл 10</v>
      </c>
      <c r="D146" s="107">
        <f>VLOOKUP(C146,Гонки!$E$1:$O$30,11,FALSE)</f>
        <v>5.8329078730552997</v>
      </c>
      <c r="E146" s="31" t="s">
        <v>278</v>
      </c>
      <c r="F146" s="108">
        <f>IF(E146="Ж",VLOOKUP(C146,Гонки!$E$2:$Q$30,12,FALSE),VLOOKUP(C146,Гонки!$E$2:$Q$30,13,FALSE))</f>
        <v>67</v>
      </c>
      <c r="G146" s="24" t="s">
        <v>209</v>
      </c>
      <c r="H146" s="13">
        <v>1967</v>
      </c>
      <c r="I146" s="121">
        <v>5035</v>
      </c>
      <c r="J146" s="28" t="str">
        <f t="shared" si="21"/>
        <v>М</v>
      </c>
      <c r="K146" s="92">
        <v>3.6501157407407406E-2</v>
      </c>
      <c r="L146" s="90">
        <f t="shared" si="18"/>
        <v>0.48681801702525623</v>
      </c>
      <c r="M146" s="99">
        <f t="shared" si="22"/>
        <v>2.8395646442517859</v>
      </c>
    </row>
    <row r="147" spans="1:13" x14ac:dyDescent="0.25">
      <c r="A147" s="24" t="str">
        <f t="shared" si="19"/>
        <v>Жук-трейл # 9 Вязынка</v>
      </c>
      <c r="B147" s="24" t="str">
        <f t="shared" si="17"/>
        <v>Трейл 10</v>
      </c>
      <c r="C147" s="24" t="str">
        <f t="shared" si="20"/>
        <v>Жук-трейл # 9 Вязынка Трейл 10</v>
      </c>
      <c r="D147" s="107">
        <f>VLOOKUP(C147,Гонки!$E$1:$O$30,11,FALSE)</f>
        <v>5.8329078730552997</v>
      </c>
      <c r="E147" s="31" t="s">
        <v>278</v>
      </c>
      <c r="F147" s="108">
        <f>IF(E147="Ж",VLOOKUP(C147,Гонки!$E$2:$Q$30,12,FALSE),VLOOKUP(C147,Гонки!$E$2:$Q$30,13,FALSE))</f>
        <v>67</v>
      </c>
      <c r="G147" s="24" t="s">
        <v>210</v>
      </c>
      <c r="H147" s="13">
        <v>1988</v>
      </c>
      <c r="I147" s="13">
        <v>3083</v>
      </c>
      <c r="J147" s="28" t="str">
        <f t="shared" si="21"/>
        <v>М</v>
      </c>
      <c r="K147" s="92">
        <v>3.6535879629629626E-2</v>
      </c>
      <c r="L147" s="90">
        <f t="shared" si="18"/>
        <v>0.48543137920636042</v>
      </c>
      <c r="M147" s="99">
        <f t="shared" si="22"/>
        <v>2.8314765136008724</v>
      </c>
    </row>
    <row r="148" spans="1:13" x14ac:dyDescent="0.25">
      <c r="A148" s="24" t="str">
        <f t="shared" si="19"/>
        <v>Жук-трейл # 9 Вязынка</v>
      </c>
      <c r="B148" s="24" t="str">
        <f t="shared" si="17"/>
        <v>Трейл 10</v>
      </c>
      <c r="C148" s="24" t="str">
        <f t="shared" si="20"/>
        <v>Жук-трейл # 9 Вязынка Трейл 10</v>
      </c>
      <c r="D148" s="107">
        <f>VLOOKUP(C148,Гонки!$E$1:$O$30,11,FALSE)</f>
        <v>5.8329078730552997</v>
      </c>
      <c r="E148" s="31" t="s">
        <v>278</v>
      </c>
      <c r="F148" s="108">
        <f>IF(E148="Ж",VLOOKUP(C148,Гонки!$E$2:$Q$30,12,FALSE),VLOOKUP(C148,Гонки!$E$2:$Q$30,13,FALSE))</f>
        <v>67</v>
      </c>
      <c r="G148" s="24" t="s">
        <v>211</v>
      </c>
      <c r="H148" s="13">
        <v>1982</v>
      </c>
      <c r="I148" s="13"/>
      <c r="J148" s="28" t="str">
        <f t="shared" si="21"/>
        <v>М</v>
      </c>
      <c r="K148" s="92">
        <v>3.6805555555555557E-2</v>
      </c>
      <c r="L148" s="90">
        <f t="shared" si="18"/>
        <v>0.47483903898573115</v>
      </c>
      <c r="M148" s="99">
        <f t="shared" si="22"/>
        <v>2.7696923689338835</v>
      </c>
    </row>
    <row r="149" spans="1:13" x14ac:dyDescent="0.25">
      <c r="A149" s="24" t="str">
        <f t="shared" si="19"/>
        <v>Жук-трейл # 9 Вязынка</v>
      </c>
      <c r="B149" s="24" t="str">
        <f t="shared" si="17"/>
        <v>Трейл 10</v>
      </c>
      <c r="C149" s="24" t="str">
        <f t="shared" si="20"/>
        <v>Жук-трейл # 9 Вязынка Трейл 10</v>
      </c>
      <c r="D149" s="107">
        <f>VLOOKUP(C149,Гонки!$E$1:$O$30,11,FALSE)</f>
        <v>5.8329078730552997</v>
      </c>
      <c r="E149" s="31" t="s">
        <v>278</v>
      </c>
      <c r="F149" s="108">
        <f>IF(E149="Ж",VLOOKUP(C149,Гонки!$E$2:$Q$30,12,FALSE),VLOOKUP(C149,Гонки!$E$2:$Q$30,13,FALSE))</f>
        <v>67</v>
      </c>
      <c r="G149" s="24" t="s">
        <v>212</v>
      </c>
      <c r="H149" s="13">
        <v>1978</v>
      </c>
      <c r="I149" s="13"/>
      <c r="J149" s="28" t="str">
        <f t="shared" si="21"/>
        <v>М</v>
      </c>
      <c r="K149" s="92">
        <v>3.6821759259259255E-2</v>
      </c>
      <c r="L149" s="90">
        <f t="shared" si="18"/>
        <v>0.47421244488420816</v>
      </c>
      <c r="M149" s="99">
        <f t="shared" si="22"/>
        <v>2.7660375032659004</v>
      </c>
    </row>
    <row r="150" spans="1:13" x14ac:dyDescent="0.25">
      <c r="A150" s="24" t="str">
        <f t="shared" si="19"/>
        <v>Жук-трейл # 9 Вязынка</v>
      </c>
      <c r="B150" s="24" t="str">
        <f t="shared" si="17"/>
        <v>Трейл 10</v>
      </c>
      <c r="C150" s="24" t="str">
        <f t="shared" si="20"/>
        <v>Жук-трейл # 9 Вязынка Трейл 10</v>
      </c>
      <c r="D150" s="107">
        <f>VLOOKUP(C150,Гонки!$E$1:$O$30,11,FALSE)</f>
        <v>5.8329078730552997</v>
      </c>
      <c r="E150" s="31" t="s">
        <v>278</v>
      </c>
      <c r="F150" s="108">
        <f>IF(E150="Ж",VLOOKUP(C150,Гонки!$E$2:$Q$30,12,FALSE),VLOOKUP(C150,Гонки!$E$2:$Q$30,13,FALSE))</f>
        <v>67</v>
      </c>
      <c r="G150" s="24" t="s">
        <v>213</v>
      </c>
      <c r="H150" s="13">
        <v>1994</v>
      </c>
      <c r="I150" s="121">
        <v>3181</v>
      </c>
      <c r="J150" s="28" t="str">
        <f t="shared" si="21"/>
        <v>М</v>
      </c>
      <c r="K150" s="92">
        <v>3.7718750000000002E-2</v>
      </c>
      <c r="L150" s="90">
        <f t="shared" si="18"/>
        <v>0.44117884008489106</v>
      </c>
      <c r="M150" s="99">
        <f t="shared" si="22"/>
        <v>2.573355529756566</v>
      </c>
    </row>
    <row r="151" spans="1:13" x14ac:dyDescent="0.25">
      <c r="A151" s="24" t="str">
        <f t="shared" si="19"/>
        <v>Жук-трейл # 9 Вязынка</v>
      </c>
      <c r="B151" s="24" t="str">
        <f t="shared" si="17"/>
        <v>Трейл 10</v>
      </c>
      <c r="C151" s="24" t="str">
        <f t="shared" si="20"/>
        <v>Жук-трейл # 9 Вязынка Трейл 10</v>
      </c>
      <c r="D151" s="107">
        <f>VLOOKUP(C151,Гонки!$E$1:$O$30,11,FALSE)</f>
        <v>5.8329078730552997</v>
      </c>
      <c r="E151" s="31" t="s">
        <v>278</v>
      </c>
      <c r="F151" s="108">
        <f>IF(E151="Ж",VLOOKUP(C151,Гонки!$E$2:$Q$30,12,FALSE),VLOOKUP(C151,Гонки!$E$2:$Q$30,13,FALSE))</f>
        <v>67</v>
      </c>
      <c r="G151" s="24" t="s">
        <v>214</v>
      </c>
      <c r="H151" s="13">
        <v>1978</v>
      </c>
      <c r="I151" s="121">
        <v>3344</v>
      </c>
      <c r="J151" s="28" t="str">
        <f t="shared" si="21"/>
        <v>М</v>
      </c>
      <c r="K151" s="92">
        <v>3.7864583333333333E-2</v>
      </c>
      <c r="L151" s="90">
        <f t="shared" si="18"/>
        <v>0.43610092054622951</v>
      </c>
      <c r="M151" s="99">
        <f t="shared" si="22"/>
        <v>2.543736492900766</v>
      </c>
    </row>
    <row r="152" spans="1:13" x14ac:dyDescent="0.25">
      <c r="A152" s="24" t="str">
        <f t="shared" si="19"/>
        <v>Жук-трейл # 9 Вязынка</v>
      </c>
      <c r="B152" s="24" t="str">
        <f t="shared" si="17"/>
        <v>Трейл 10</v>
      </c>
      <c r="C152" s="24" t="str">
        <f t="shared" si="20"/>
        <v>Жук-трейл # 9 Вязынка Трейл 10</v>
      </c>
      <c r="D152" s="107">
        <f>VLOOKUP(C152,Гонки!$E$1:$O$30,11,FALSE)</f>
        <v>5.8329078730552997</v>
      </c>
      <c r="E152" s="31" t="s">
        <v>278</v>
      </c>
      <c r="F152" s="108">
        <f>IF(E152="Ж",VLOOKUP(C152,Гонки!$E$2:$Q$30,12,FALSE),VLOOKUP(C152,Гонки!$E$2:$Q$30,13,FALSE))</f>
        <v>67</v>
      </c>
      <c r="G152" s="24" t="s">
        <v>215</v>
      </c>
      <c r="H152" s="13">
        <v>1980</v>
      </c>
      <c r="I152" s="13"/>
      <c r="J152" s="28" t="str">
        <f t="shared" si="21"/>
        <v>М</v>
      </c>
      <c r="K152" s="92">
        <v>3.873611111111111E-2</v>
      </c>
      <c r="L152" s="90">
        <f t="shared" si="18"/>
        <v>0.40732258977669383</v>
      </c>
      <c r="M152" s="99">
        <f t="shared" si="22"/>
        <v>2.3758751407817518</v>
      </c>
    </row>
    <row r="153" spans="1:13" x14ac:dyDescent="0.25">
      <c r="A153" s="24" t="str">
        <f t="shared" si="19"/>
        <v>Жук-трейл # 9 Вязынка</v>
      </c>
      <c r="B153" s="24" t="str">
        <f t="shared" si="17"/>
        <v>Трейл 10</v>
      </c>
      <c r="C153" s="24" t="str">
        <f t="shared" si="20"/>
        <v>Жук-трейл # 9 Вязынка Трейл 10</v>
      </c>
      <c r="D153" s="107">
        <f>VLOOKUP(C153,Гонки!$E$1:$O$30,11,FALSE)</f>
        <v>5.8329078730552997</v>
      </c>
      <c r="E153" s="31" t="s">
        <v>278</v>
      </c>
      <c r="F153" s="108">
        <f>IF(E153="Ж",VLOOKUP(C153,Гонки!$E$2:$Q$30,12,FALSE),VLOOKUP(C153,Гонки!$E$2:$Q$30,13,FALSE))</f>
        <v>67</v>
      </c>
      <c r="G153" s="24" t="s">
        <v>216</v>
      </c>
      <c r="H153" s="13">
        <v>1982</v>
      </c>
      <c r="I153" s="121">
        <v>3185</v>
      </c>
      <c r="J153" s="28" t="str">
        <f t="shared" si="21"/>
        <v>М</v>
      </c>
      <c r="K153" s="92">
        <v>3.8840277777777779E-2</v>
      </c>
      <c r="L153" s="90">
        <f t="shared" si="18"/>
        <v>0.40405414670159628</v>
      </c>
      <c r="M153" s="99">
        <f t="shared" si="22"/>
        <v>2.356810613436382</v>
      </c>
    </row>
    <row r="154" spans="1:13" x14ac:dyDescent="0.25">
      <c r="A154" s="24" t="str">
        <f t="shared" si="19"/>
        <v>Жук-трейл # 9 Вязынка</v>
      </c>
      <c r="B154" s="24" t="str">
        <f t="shared" si="17"/>
        <v>Трейл 10</v>
      </c>
      <c r="C154" s="24" t="str">
        <f t="shared" si="20"/>
        <v>Жук-трейл # 9 Вязынка Трейл 10</v>
      </c>
      <c r="D154" s="107">
        <f>VLOOKUP(C154,Гонки!$E$1:$O$30,11,FALSE)</f>
        <v>5.8329078730552997</v>
      </c>
      <c r="E154" s="31" t="s">
        <v>278</v>
      </c>
      <c r="F154" s="108">
        <f>IF(E154="Ж",VLOOKUP(C154,Гонки!$E$2:$Q$30,12,FALSE),VLOOKUP(C154,Гонки!$E$2:$Q$30,13,FALSE))</f>
        <v>67</v>
      </c>
      <c r="G154" s="24" t="s">
        <v>298</v>
      </c>
      <c r="H154" s="13">
        <v>1979</v>
      </c>
      <c r="I154" s="13"/>
      <c r="J154" s="28" t="str">
        <f t="shared" si="21"/>
        <v>М</v>
      </c>
      <c r="K154" s="92">
        <v>3.9100694444444445E-2</v>
      </c>
      <c r="L154" s="90">
        <f t="shared" si="18"/>
        <v>0.39603460687042169</v>
      </c>
      <c r="M154" s="99">
        <f t="shared" si="22"/>
        <v>2.3100333764168433</v>
      </c>
    </row>
    <row r="155" spans="1:13" x14ac:dyDescent="0.25">
      <c r="A155" s="24" t="str">
        <f t="shared" si="19"/>
        <v>Жук-трейл # 9 Вязынка</v>
      </c>
      <c r="B155" s="24" t="str">
        <f t="shared" si="17"/>
        <v>Трейл 10</v>
      </c>
      <c r="C155" s="24" t="str">
        <f t="shared" si="20"/>
        <v>Жук-трейл # 9 Вязынка Трейл 10</v>
      </c>
      <c r="D155" s="107">
        <f>VLOOKUP(C155,Гонки!$E$1:$O$30,11,FALSE)</f>
        <v>5.8329078730552997</v>
      </c>
      <c r="E155" s="31" t="s">
        <v>278</v>
      </c>
      <c r="F155" s="108">
        <f>IF(E155="Ж",VLOOKUP(C155,Гонки!$E$2:$Q$30,12,FALSE),VLOOKUP(C155,Гонки!$E$2:$Q$30,13,FALSE))</f>
        <v>67</v>
      </c>
      <c r="G155" s="24" t="s">
        <v>299</v>
      </c>
      <c r="H155" s="13">
        <v>1981</v>
      </c>
      <c r="I155" s="121">
        <v>4483</v>
      </c>
      <c r="J155" s="28" t="str">
        <f t="shared" si="21"/>
        <v>М</v>
      </c>
      <c r="K155" s="92">
        <v>3.9216435185185188E-2</v>
      </c>
      <c r="L155" s="90">
        <f t="shared" si="18"/>
        <v>0.39253845605506898</v>
      </c>
      <c r="M155" s="99">
        <f t="shared" si="22"/>
        <v>2.2896406508005835</v>
      </c>
    </row>
    <row r="156" spans="1:13" x14ac:dyDescent="0.25">
      <c r="A156" s="24" t="str">
        <f t="shared" si="19"/>
        <v>Жук-трейл # 9 Вязынка</v>
      </c>
      <c r="B156" s="24" t="str">
        <f t="shared" si="17"/>
        <v>Трейл 10</v>
      </c>
      <c r="C156" s="24" t="str">
        <f t="shared" si="20"/>
        <v>Жук-трейл # 9 Вязынка Трейл 10</v>
      </c>
      <c r="D156" s="107">
        <f>VLOOKUP(C156,Гонки!$E$1:$O$30,11,FALSE)</f>
        <v>5.8329078730552997</v>
      </c>
      <c r="E156" s="31" t="s">
        <v>278</v>
      </c>
      <c r="F156" s="108">
        <f>IF(E156="Ж",VLOOKUP(C156,Гонки!$E$2:$Q$30,12,FALSE),VLOOKUP(C156,Гонки!$E$2:$Q$30,13,FALSE))</f>
        <v>67</v>
      </c>
      <c r="G156" s="24" t="s">
        <v>217</v>
      </c>
      <c r="H156" s="13">
        <v>1980</v>
      </c>
      <c r="I156" s="13"/>
      <c r="J156" s="28" t="str">
        <f t="shared" si="21"/>
        <v>М</v>
      </c>
      <c r="K156" s="92">
        <v>3.9387731481481482E-2</v>
      </c>
      <c r="L156" s="90">
        <f t="shared" si="18"/>
        <v>0.38743927580781995</v>
      </c>
      <c r="M156" s="99">
        <f t="shared" si="22"/>
        <v>2.2598976021902768</v>
      </c>
    </row>
    <row r="157" spans="1:13" x14ac:dyDescent="0.25">
      <c r="A157" s="24" t="str">
        <f t="shared" si="19"/>
        <v>Жук-трейл # 9 Вязынка</v>
      </c>
      <c r="B157" s="24" t="str">
        <f t="shared" si="17"/>
        <v>Трейл 10</v>
      </c>
      <c r="C157" s="24" t="str">
        <f t="shared" si="20"/>
        <v>Жук-трейл # 9 Вязынка Трейл 10</v>
      </c>
      <c r="D157" s="107">
        <f>VLOOKUP(C157,Гонки!$E$1:$O$30,11,FALSE)</f>
        <v>5.8329078730552997</v>
      </c>
      <c r="E157" s="31" t="s">
        <v>278</v>
      </c>
      <c r="F157" s="108">
        <f>IF(E157="Ж",VLOOKUP(C157,Гонки!$E$2:$Q$30,12,FALSE),VLOOKUP(C157,Гонки!$E$2:$Q$30,13,FALSE))</f>
        <v>67</v>
      </c>
      <c r="G157" s="24" t="s">
        <v>218</v>
      </c>
      <c r="H157" s="13">
        <v>1992</v>
      </c>
      <c r="I157" s="13"/>
      <c r="J157" s="28" t="str">
        <f t="shared" si="21"/>
        <v>М</v>
      </c>
      <c r="K157" s="92">
        <v>3.9390046296296298E-2</v>
      </c>
      <c r="L157" s="90">
        <f t="shared" si="18"/>
        <v>0.38737097448125934</v>
      </c>
      <c r="M157" s="99">
        <f t="shared" si="22"/>
        <v>2.2594992068448412</v>
      </c>
    </row>
    <row r="158" spans="1:13" x14ac:dyDescent="0.25">
      <c r="A158" s="24" t="str">
        <f t="shared" si="19"/>
        <v>Жук-трейл # 9 Вязынка</v>
      </c>
      <c r="B158" s="24" t="str">
        <f t="shared" si="17"/>
        <v>Трейл 10</v>
      </c>
      <c r="C158" s="24" t="str">
        <f t="shared" si="20"/>
        <v>Жук-трейл # 9 Вязынка Трейл 10</v>
      </c>
      <c r="D158" s="107">
        <f>VLOOKUP(C158,Гонки!$E$1:$O$30,11,FALSE)</f>
        <v>5.8329078730552997</v>
      </c>
      <c r="E158" s="31" t="s">
        <v>278</v>
      </c>
      <c r="F158" s="108">
        <f>IF(E158="Ж",VLOOKUP(C158,Гонки!$E$2:$Q$30,12,FALSE),VLOOKUP(C158,Гонки!$E$2:$Q$30,13,FALSE))</f>
        <v>67</v>
      </c>
      <c r="G158" s="24" t="s">
        <v>219</v>
      </c>
      <c r="H158" s="13">
        <v>1979</v>
      </c>
      <c r="I158" s="13"/>
      <c r="J158" s="28" t="str">
        <f t="shared" si="21"/>
        <v>М</v>
      </c>
      <c r="K158" s="92">
        <v>3.9468750000000004E-2</v>
      </c>
      <c r="L158" s="90">
        <f t="shared" si="18"/>
        <v>0.3850582503886707</v>
      </c>
      <c r="M158" s="99">
        <f t="shared" si="22"/>
        <v>2.2460093002769761</v>
      </c>
    </row>
    <row r="159" spans="1:13" x14ac:dyDescent="0.25">
      <c r="A159" s="24" t="str">
        <f t="shared" si="19"/>
        <v>Жук-трейл # 9 Вязынка</v>
      </c>
      <c r="B159" s="24" t="str">
        <f t="shared" si="17"/>
        <v>Трейл 10</v>
      </c>
      <c r="C159" s="24" t="str">
        <f t="shared" si="20"/>
        <v>Жук-трейл # 9 Вязынка Трейл 10</v>
      </c>
      <c r="D159" s="107">
        <f>VLOOKUP(C159,Гонки!$E$1:$O$30,11,FALSE)</f>
        <v>5.8329078730552997</v>
      </c>
      <c r="E159" s="31" t="s">
        <v>278</v>
      </c>
      <c r="F159" s="108">
        <f>IF(E159="Ж",VLOOKUP(C159,Гонки!$E$2:$Q$30,12,FALSE),VLOOKUP(C159,Гонки!$E$2:$Q$30,13,FALSE))</f>
        <v>67</v>
      </c>
      <c r="G159" s="24" t="s">
        <v>220</v>
      </c>
      <c r="H159" s="13">
        <v>1991</v>
      </c>
      <c r="I159" s="121">
        <v>4270</v>
      </c>
      <c r="J159" s="28" t="str">
        <f t="shared" si="21"/>
        <v>М</v>
      </c>
      <c r="K159" s="92">
        <v>3.9756944444444449E-2</v>
      </c>
      <c r="L159" s="90">
        <f t="shared" si="18"/>
        <v>0.37674504846769663</v>
      </c>
      <c r="M159" s="99">
        <f t="shared" si="22"/>
        <v>2.197519159341828</v>
      </c>
    </row>
    <row r="160" spans="1:13" x14ac:dyDescent="0.25">
      <c r="A160" s="24" t="str">
        <f t="shared" si="19"/>
        <v>Жук-трейл # 9 Вязынка</v>
      </c>
      <c r="B160" s="24" t="str">
        <f t="shared" si="17"/>
        <v>Трейл 10</v>
      </c>
      <c r="C160" s="24" t="str">
        <f t="shared" si="20"/>
        <v>Жук-трейл # 9 Вязынка Трейл 10</v>
      </c>
      <c r="D160" s="107">
        <f>VLOOKUP(C160,Гонки!$E$1:$O$30,11,FALSE)</f>
        <v>5.8329078730552997</v>
      </c>
      <c r="E160" s="31" t="s">
        <v>278</v>
      </c>
      <c r="F160" s="108">
        <f>IF(E160="Ж",VLOOKUP(C160,Гонки!$E$2:$Q$30,12,FALSE),VLOOKUP(C160,Гонки!$E$2:$Q$30,13,FALSE))</f>
        <v>67</v>
      </c>
      <c r="G160" s="24" t="s">
        <v>221</v>
      </c>
      <c r="H160" s="13">
        <v>1987</v>
      </c>
      <c r="I160" s="13"/>
      <c r="J160" s="28" t="str">
        <f t="shared" si="21"/>
        <v>М</v>
      </c>
      <c r="K160" s="92">
        <v>3.9988425925925927E-2</v>
      </c>
      <c r="L160" s="90">
        <f t="shared" si="18"/>
        <v>0.37024024288702428</v>
      </c>
      <c r="M160" s="99">
        <f t="shared" si="22"/>
        <v>2.1595772276576302</v>
      </c>
    </row>
    <row r="161" spans="1:13" x14ac:dyDescent="0.25">
      <c r="A161" s="24" t="str">
        <f t="shared" si="19"/>
        <v>Жук-трейл # 9 Вязынка</v>
      </c>
      <c r="B161" s="24" t="str">
        <f t="shared" si="17"/>
        <v>Трейл 10</v>
      </c>
      <c r="C161" s="24" t="str">
        <f t="shared" si="20"/>
        <v>Жук-трейл # 9 Вязынка Трейл 10</v>
      </c>
      <c r="D161" s="107">
        <f>VLOOKUP(C161,Гонки!$E$1:$O$30,11,FALSE)</f>
        <v>5.8329078730552997</v>
      </c>
      <c r="E161" s="31" t="s">
        <v>278</v>
      </c>
      <c r="F161" s="108">
        <f>IF(E161="Ж",VLOOKUP(C161,Гонки!$E$2:$Q$30,12,FALSE),VLOOKUP(C161,Гонки!$E$2:$Q$30,13,FALSE))</f>
        <v>67</v>
      </c>
      <c r="G161" s="24" t="s">
        <v>222</v>
      </c>
      <c r="H161" s="13">
        <v>1989</v>
      </c>
      <c r="I161" s="13"/>
      <c r="J161" s="28" t="str">
        <f t="shared" si="21"/>
        <v>М</v>
      </c>
      <c r="K161" s="92">
        <v>4.0251157407407409E-2</v>
      </c>
      <c r="L161" s="90">
        <f t="shared" si="18"/>
        <v>0.36303745271361521</v>
      </c>
      <c r="M161" s="99">
        <f t="shared" si="22"/>
        <v>2.1175640161471874</v>
      </c>
    </row>
    <row r="162" spans="1:13" x14ac:dyDescent="0.25">
      <c r="A162" s="24" t="str">
        <f t="shared" si="19"/>
        <v>Жук-трейл # 9 Вязынка</v>
      </c>
      <c r="B162" s="24" t="str">
        <f t="shared" ref="B162:B191" si="23">$B$96</f>
        <v>Трейл 10</v>
      </c>
      <c r="C162" s="24" t="str">
        <f t="shared" si="20"/>
        <v>Жук-трейл # 9 Вязынка Трейл 10</v>
      </c>
      <c r="D162" s="107">
        <f>VLOOKUP(C162,Гонки!$E$1:$O$30,11,FALSE)</f>
        <v>5.8329078730552997</v>
      </c>
      <c r="E162" s="31" t="s">
        <v>278</v>
      </c>
      <c r="F162" s="108">
        <f>IF(E162="Ж",VLOOKUP(C162,Гонки!$E$2:$Q$30,12,FALSE),VLOOKUP(C162,Гонки!$E$2:$Q$30,13,FALSE))</f>
        <v>67</v>
      </c>
      <c r="G162" s="24" t="s">
        <v>223</v>
      </c>
      <c r="H162" s="13">
        <v>1978</v>
      </c>
      <c r="I162" s="13">
        <v>4758</v>
      </c>
      <c r="J162" s="28" t="str">
        <f t="shared" si="21"/>
        <v>М</v>
      </c>
      <c r="K162" s="92">
        <v>4.0302083333333329E-2</v>
      </c>
      <c r="L162" s="90">
        <f t="shared" si="18"/>
        <v>0.36166298282174014</v>
      </c>
      <c r="M162" s="99">
        <f t="shared" si="22"/>
        <v>2.1095468598935918</v>
      </c>
    </row>
    <row r="163" spans="1:13" x14ac:dyDescent="0.25">
      <c r="A163" s="24" t="str">
        <f t="shared" si="19"/>
        <v>Жук-трейл # 9 Вязынка</v>
      </c>
      <c r="B163" s="24" t="str">
        <f t="shared" si="23"/>
        <v>Трейл 10</v>
      </c>
      <c r="C163" s="24" t="str">
        <f t="shared" si="20"/>
        <v>Жук-трейл # 9 Вязынка Трейл 10</v>
      </c>
      <c r="D163" s="107">
        <f>VLOOKUP(C163,Гонки!$E$1:$O$30,11,FALSE)</f>
        <v>5.8329078730552997</v>
      </c>
      <c r="E163" s="31" t="s">
        <v>278</v>
      </c>
      <c r="F163" s="108">
        <f>IF(E163="Ж",VLOOKUP(C163,Гонки!$E$2:$Q$30,12,FALSE),VLOOKUP(C163,Гонки!$E$2:$Q$30,13,FALSE))</f>
        <v>67</v>
      </c>
      <c r="G163" s="24" t="s">
        <v>224</v>
      </c>
      <c r="H163" s="13">
        <v>1978</v>
      </c>
      <c r="I163" s="121">
        <v>5014</v>
      </c>
      <c r="J163" s="28" t="str">
        <f t="shared" si="21"/>
        <v>М</v>
      </c>
      <c r="K163" s="92">
        <v>4.0482638888888887E-2</v>
      </c>
      <c r="L163" s="90">
        <f t="shared" si="18"/>
        <v>0.35684540287278516</v>
      </c>
      <c r="M163" s="99">
        <f t="shared" si="22"/>
        <v>2.0814463598802586</v>
      </c>
    </row>
    <row r="164" spans="1:13" x14ac:dyDescent="0.25">
      <c r="A164" s="24" t="str">
        <f t="shared" si="19"/>
        <v>Жук-трейл # 9 Вязынка</v>
      </c>
      <c r="B164" s="24" t="str">
        <f t="shared" si="23"/>
        <v>Трейл 10</v>
      </c>
      <c r="C164" s="24" t="str">
        <f t="shared" si="20"/>
        <v>Жук-трейл # 9 Вязынка Трейл 10</v>
      </c>
      <c r="D164" s="107">
        <f>VLOOKUP(C164,Гонки!$E$1:$O$30,11,FALSE)</f>
        <v>5.8329078730552997</v>
      </c>
      <c r="E164" s="31" t="s">
        <v>278</v>
      </c>
      <c r="F164" s="108">
        <f>IF(E164="Ж",VLOOKUP(C164,Гонки!$E$2:$Q$30,12,FALSE),VLOOKUP(C164,Гонки!$E$2:$Q$30,13,FALSE))</f>
        <v>67</v>
      </c>
      <c r="G164" s="24" t="s">
        <v>225</v>
      </c>
      <c r="H164" s="13">
        <v>1985</v>
      </c>
      <c r="I164" s="13">
        <v>4458</v>
      </c>
      <c r="J164" s="28" t="str">
        <f t="shared" si="21"/>
        <v>М</v>
      </c>
      <c r="K164" s="92">
        <v>4.0567129629629627E-2</v>
      </c>
      <c r="L164" s="90">
        <f t="shared" si="18"/>
        <v>0.35462039596940259</v>
      </c>
      <c r="M164" s="99">
        <f t="shared" si="22"/>
        <v>2.0684680995959162</v>
      </c>
    </row>
    <row r="165" spans="1:13" x14ac:dyDescent="0.25">
      <c r="A165" s="24" t="str">
        <f t="shared" si="19"/>
        <v>Жук-трейл # 9 Вязынка</v>
      </c>
      <c r="B165" s="24" t="str">
        <f t="shared" si="23"/>
        <v>Трейл 10</v>
      </c>
      <c r="C165" s="24" t="str">
        <f t="shared" si="20"/>
        <v>Жук-трейл # 9 Вязынка Трейл 10</v>
      </c>
      <c r="D165" s="107">
        <f>VLOOKUP(C165,Гонки!$E$1:$O$30,11,FALSE)</f>
        <v>5.8329078730552997</v>
      </c>
      <c r="E165" s="31" t="s">
        <v>278</v>
      </c>
      <c r="F165" s="108">
        <f>IF(E165="Ж",VLOOKUP(C165,Гонки!$E$2:$Q$30,12,FALSE),VLOOKUP(C165,Гонки!$E$2:$Q$30,13,FALSE))</f>
        <v>67</v>
      </c>
      <c r="G165" s="24" t="s">
        <v>226</v>
      </c>
      <c r="H165" s="13">
        <v>1981</v>
      </c>
      <c r="I165" s="121">
        <v>679</v>
      </c>
      <c r="J165" s="28" t="str">
        <f t="shared" si="21"/>
        <v>М</v>
      </c>
      <c r="K165" s="92">
        <v>4.0719907407407406E-2</v>
      </c>
      <c r="L165" s="90">
        <f t="shared" si="18"/>
        <v>0.35064383252712872</v>
      </c>
      <c r="M165" s="99">
        <f t="shared" si="22"/>
        <v>2.045273171385773</v>
      </c>
    </row>
    <row r="166" spans="1:13" x14ac:dyDescent="0.25">
      <c r="A166" s="24" t="str">
        <f t="shared" si="19"/>
        <v>Жук-трейл # 9 Вязынка</v>
      </c>
      <c r="B166" s="24" t="str">
        <f t="shared" si="23"/>
        <v>Трейл 10</v>
      </c>
      <c r="C166" s="24" t="str">
        <f t="shared" si="20"/>
        <v>Жук-трейл # 9 Вязынка Трейл 10</v>
      </c>
      <c r="D166" s="107">
        <f>VLOOKUP(C166,Гонки!$E$1:$O$30,11,FALSE)</f>
        <v>5.8329078730552997</v>
      </c>
      <c r="E166" s="31" t="s">
        <v>278</v>
      </c>
      <c r="F166" s="108">
        <f>IF(E166="Ж",VLOOKUP(C166,Гонки!$E$2:$Q$30,12,FALSE),VLOOKUP(C166,Гонки!$E$2:$Q$30,13,FALSE))</f>
        <v>67</v>
      </c>
      <c r="G166" s="24" t="s">
        <v>300</v>
      </c>
      <c r="H166" s="13">
        <v>1977</v>
      </c>
      <c r="I166" s="13"/>
      <c r="J166" s="28" t="str">
        <f t="shared" si="21"/>
        <v>М</v>
      </c>
      <c r="K166" s="92">
        <v>4.0738425925925928E-2</v>
      </c>
      <c r="L166" s="90">
        <f t="shared" si="18"/>
        <v>0.35016587201019617</v>
      </c>
      <c r="M166" s="99">
        <f t="shared" si="22"/>
        <v>2.0424852717235478</v>
      </c>
    </row>
    <row r="167" spans="1:13" x14ac:dyDescent="0.25">
      <c r="A167" s="24" t="str">
        <f t="shared" si="19"/>
        <v>Жук-трейл # 9 Вязынка</v>
      </c>
      <c r="B167" s="24" t="str">
        <f t="shared" si="23"/>
        <v>Трейл 10</v>
      </c>
      <c r="C167" s="24" t="str">
        <f t="shared" si="20"/>
        <v>Жук-трейл # 9 Вязынка Трейл 10</v>
      </c>
      <c r="D167" s="107">
        <f>VLOOKUP(C167,Гонки!$E$1:$O$30,11,FALSE)</f>
        <v>5.8329078730552997</v>
      </c>
      <c r="E167" s="31" t="s">
        <v>278</v>
      </c>
      <c r="F167" s="108">
        <f>IF(E167="Ж",VLOOKUP(C167,Гонки!$E$2:$Q$30,12,FALSE),VLOOKUP(C167,Гонки!$E$2:$Q$30,13,FALSE))</f>
        <v>67</v>
      </c>
      <c r="G167" s="24" t="s">
        <v>227</v>
      </c>
      <c r="H167" s="13">
        <v>1978</v>
      </c>
      <c r="I167" s="13"/>
      <c r="J167" s="28" t="str">
        <f t="shared" si="21"/>
        <v>М</v>
      </c>
      <c r="K167" s="92">
        <v>4.0804398148148145E-2</v>
      </c>
      <c r="L167" s="90">
        <f t="shared" si="18"/>
        <v>0.34847018046484557</v>
      </c>
      <c r="M167" s="99">
        <f t="shared" si="22"/>
        <v>2.0325944591583989</v>
      </c>
    </row>
    <row r="168" spans="1:13" x14ac:dyDescent="0.25">
      <c r="A168" s="24" t="str">
        <f t="shared" si="19"/>
        <v>Жук-трейл # 9 Вязынка</v>
      </c>
      <c r="B168" s="24" t="str">
        <f t="shared" si="23"/>
        <v>Трейл 10</v>
      </c>
      <c r="C168" s="24" t="str">
        <f t="shared" si="20"/>
        <v>Жук-трейл # 9 Вязынка Трейл 10</v>
      </c>
      <c r="D168" s="107">
        <f>VLOOKUP(C168,Гонки!$E$1:$O$30,11,FALSE)</f>
        <v>5.8329078730552997</v>
      </c>
      <c r="E168" s="31" t="s">
        <v>278</v>
      </c>
      <c r="F168" s="108">
        <f>IF(E168="Ж",VLOOKUP(C168,Гонки!$E$2:$Q$30,12,FALSE),VLOOKUP(C168,Гонки!$E$2:$Q$30,13,FALSE))</f>
        <v>67</v>
      </c>
      <c r="G168" s="24" t="s">
        <v>228</v>
      </c>
      <c r="H168" s="13">
        <v>1980</v>
      </c>
      <c r="I168" s="121">
        <v>4514</v>
      </c>
      <c r="J168" s="28" t="str">
        <f t="shared" si="21"/>
        <v>М</v>
      </c>
      <c r="K168" s="92">
        <v>4.1368055555555554E-2</v>
      </c>
      <c r="L168" s="90">
        <f t="shared" si="18"/>
        <v>0.3344192171282715</v>
      </c>
      <c r="M168" s="99">
        <f t="shared" si="22"/>
        <v>1.9506364844884845</v>
      </c>
    </row>
    <row r="169" spans="1:13" x14ac:dyDescent="0.25">
      <c r="A169" s="24" t="str">
        <f t="shared" si="19"/>
        <v>Жук-трейл # 9 Вязынка</v>
      </c>
      <c r="B169" s="24" t="str">
        <f t="shared" si="23"/>
        <v>Трейл 10</v>
      </c>
      <c r="C169" s="24" t="str">
        <f t="shared" si="20"/>
        <v>Жук-трейл # 9 Вязынка Трейл 10</v>
      </c>
      <c r="D169" s="107">
        <f>VLOOKUP(C169,Гонки!$E$1:$O$30,11,FALSE)</f>
        <v>5.8329078730552997</v>
      </c>
      <c r="E169" s="31" t="s">
        <v>278</v>
      </c>
      <c r="F169" s="108">
        <f>IF(E169="Ж",VLOOKUP(C169,Гонки!$E$2:$Q$30,12,FALSE),VLOOKUP(C169,Гонки!$E$2:$Q$30,13,FALSE))</f>
        <v>67</v>
      </c>
      <c r="G169" s="24" t="s">
        <v>229</v>
      </c>
      <c r="H169" s="13">
        <v>1980</v>
      </c>
      <c r="I169" s="13"/>
      <c r="J169" s="28" t="str">
        <f t="shared" si="21"/>
        <v>М</v>
      </c>
      <c r="K169" s="92">
        <v>4.15150462962963E-2</v>
      </c>
      <c r="L169" s="90">
        <f t="shared" si="18"/>
        <v>0.33087958331485423</v>
      </c>
      <c r="M169" s="99">
        <f t="shared" si="22"/>
        <v>1.9299901265504702</v>
      </c>
    </row>
    <row r="170" spans="1:13" x14ac:dyDescent="0.25">
      <c r="A170" s="24" t="str">
        <f t="shared" si="19"/>
        <v>Жук-трейл # 9 Вязынка</v>
      </c>
      <c r="B170" s="24" t="str">
        <f t="shared" si="23"/>
        <v>Трейл 10</v>
      </c>
      <c r="C170" s="24" t="str">
        <f t="shared" si="20"/>
        <v>Жук-трейл # 9 Вязынка Трейл 10</v>
      </c>
      <c r="D170" s="107">
        <f>VLOOKUP(C170,Гонки!$E$1:$O$30,11,FALSE)</f>
        <v>5.8329078730552997</v>
      </c>
      <c r="E170" s="31" t="s">
        <v>278</v>
      </c>
      <c r="F170" s="108">
        <f>IF(E170="Ж",VLOOKUP(C170,Гонки!$E$2:$Q$30,12,FALSE),VLOOKUP(C170,Гонки!$E$2:$Q$30,13,FALSE))</f>
        <v>67</v>
      </c>
      <c r="G170" s="24" t="s">
        <v>230</v>
      </c>
      <c r="H170" s="13">
        <v>1989</v>
      </c>
      <c r="I170" s="13"/>
      <c r="J170" s="28" t="str">
        <f t="shared" si="21"/>
        <v>М</v>
      </c>
      <c r="K170" s="92">
        <v>4.1572916666666668E-2</v>
      </c>
      <c r="L170" s="90">
        <f t="shared" si="18"/>
        <v>0.32949973195878157</v>
      </c>
      <c r="M170" s="99">
        <f t="shared" si="22"/>
        <v>1.921941580711988</v>
      </c>
    </row>
    <row r="171" spans="1:13" x14ac:dyDescent="0.25">
      <c r="A171" s="24" t="str">
        <f t="shared" si="19"/>
        <v>Жук-трейл # 9 Вязынка</v>
      </c>
      <c r="B171" s="24" t="str">
        <f t="shared" si="23"/>
        <v>Трейл 10</v>
      </c>
      <c r="C171" s="24" t="str">
        <f t="shared" si="20"/>
        <v>Жук-трейл # 9 Вязынка Трейл 10</v>
      </c>
      <c r="D171" s="107">
        <f>VLOOKUP(C171,Гонки!$E$1:$O$30,11,FALSE)</f>
        <v>5.8329078730552997</v>
      </c>
      <c r="E171" s="31" t="s">
        <v>278</v>
      </c>
      <c r="F171" s="108">
        <f>IF(E171="Ж",VLOOKUP(C171,Гонки!$E$2:$Q$30,12,FALSE),VLOOKUP(C171,Гонки!$E$2:$Q$30,13,FALSE))</f>
        <v>67</v>
      </c>
      <c r="G171" s="24" t="s">
        <v>319</v>
      </c>
      <c r="H171" s="13">
        <v>1991</v>
      </c>
      <c r="I171" s="13"/>
      <c r="J171" s="28" t="str">
        <f t="shared" si="21"/>
        <v>М</v>
      </c>
      <c r="K171" s="92">
        <v>4.1734953703703705E-2</v>
      </c>
      <c r="L171" s="90">
        <f t="shared" si="18"/>
        <v>0.32567673962762078</v>
      </c>
      <c r="M171" s="99">
        <f t="shared" si="22"/>
        <v>1.8996424186449301</v>
      </c>
    </row>
    <row r="172" spans="1:13" x14ac:dyDescent="0.25">
      <c r="A172" s="24" t="str">
        <f t="shared" si="19"/>
        <v>Жук-трейл # 9 Вязынка</v>
      </c>
      <c r="B172" s="24" t="str">
        <f t="shared" si="23"/>
        <v>Трейл 10</v>
      </c>
      <c r="C172" s="24" t="str">
        <f t="shared" si="20"/>
        <v>Жук-трейл # 9 Вязынка Трейл 10</v>
      </c>
      <c r="D172" s="107">
        <f>VLOOKUP(C172,Гонки!$E$1:$O$30,11,FALSE)</f>
        <v>5.8329078730552997</v>
      </c>
      <c r="E172" s="31" t="s">
        <v>278</v>
      </c>
      <c r="F172" s="108">
        <f>IF(E172="Ж",VLOOKUP(C172,Гонки!$E$2:$Q$30,12,FALSE),VLOOKUP(C172,Гонки!$E$2:$Q$30,13,FALSE))</f>
        <v>67</v>
      </c>
      <c r="G172" s="24" t="s">
        <v>231</v>
      </c>
      <c r="H172" s="13">
        <v>1990</v>
      </c>
      <c r="I172" s="121">
        <v>5087</v>
      </c>
      <c r="J172" s="28" t="str">
        <f t="shared" si="21"/>
        <v>М</v>
      </c>
      <c r="K172" s="92">
        <v>4.1854166666666665E-2</v>
      </c>
      <c r="L172" s="90">
        <f t="shared" si="18"/>
        <v>0.32290178942663833</v>
      </c>
      <c r="M172" s="99">
        <f t="shared" si="22"/>
        <v>1.8834563897702832</v>
      </c>
    </row>
    <row r="173" spans="1:13" x14ac:dyDescent="0.25">
      <c r="A173" s="24" t="str">
        <f t="shared" si="19"/>
        <v>Жук-трейл # 9 Вязынка</v>
      </c>
      <c r="B173" s="24" t="str">
        <f t="shared" si="23"/>
        <v>Трейл 10</v>
      </c>
      <c r="C173" s="24" t="str">
        <f t="shared" si="20"/>
        <v>Жук-трейл # 9 Вязынка Трейл 10</v>
      </c>
      <c r="D173" s="107">
        <f>VLOOKUP(C173,Гонки!$E$1:$O$30,11,FALSE)</f>
        <v>5.8329078730552997</v>
      </c>
      <c r="E173" s="31" t="s">
        <v>278</v>
      </c>
      <c r="F173" s="108">
        <f>IF(E173="Ж",VLOOKUP(C173,Гонки!$E$2:$Q$30,12,FALSE),VLOOKUP(C173,Гонки!$E$2:$Q$30,13,FALSE))</f>
        <v>67</v>
      </c>
      <c r="G173" s="24" t="s">
        <v>232</v>
      </c>
      <c r="H173" s="13">
        <v>1988</v>
      </c>
      <c r="I173" s="121">
        <v>4440</v>
      </c>
      <c r="J173" s="28" t="str">
        <f t="shared" si="21"/>
        <v>М</v>
      </c>
      <c r="K173" s="92">
        <v>4.2158564814814815E-2</v>
      </c>
      <c r="L173" s="90">
        <f t="shared" si="18"/>
        <v>0.31595781076245</v>
      </c>
      <c r="M173" s="99">
        <f t="shared" si="22"/>
        <v>1.8429528019496111</v>
      </c>
    </row>
    <row r="174" spans="1:13" x14ac:dyDescent="0.25">
      <c r="A174" s="24" t="str">
        <f t="shared" si="19"/>
        <v>Жук-трейл # 9 Вязынка</v>
      </c>
      <c r="B174" s="24" t="str">
        <f t="shared" si="23"/>
        <v>Трейл 10</v>
      </c>
      <c r="C174" s="24" t="str">
        <f t="shared" si="20"/>
        <v>Жук-трейл # 9 Вязынка Трейл 10</v>
      </c>
      <c r="D174" s="107">
        <f>VLOOKUP(C174,Гонки!$E$1:$O$30,11,FALSE)</f>
        <v>5.8329078730552997</v>
      </c>
      <c r="E174" s="31" t="s">
        <v>278</v>
      </c>
      <c r="F174" s="108">
        <f>IF(E174="Ж",VLOOKUP(C174,Гонки!$E$2:$Q$30,12,FALSE),VLOOKUP(C174,Гонки!$E$2:$Q$30,13,FALSE))</f>
        <v>67</v>
      </c>
      <c r="G174" s="24" t="s">
        <v>233</v>
      </c>
      <c r="H174" s="13">
        <v>1989</v>
      </c>
      <c r="I174" s="13"/>
      <c r="J174" s="28" t="str">
        <f t="shared" si="21"/>
        <v>М</v>
      </c>
      <c r="K174" s="92">
        <v>4.2622685185185187E-2</v>
      </c>
      <c r="L174" s="90">
        <f t="shared" si="18"/>
        <v>0.30574835622199015</v>
      </c>
      <c r="M174" s="99">
        <f t="shared" si="22"/>
        <v>1.7834019941809627</v>
      </c>
    </row>
    <row r="175" spans="1:13" x14ac:dyDescent="0.25">
      <c r="A175" s="24" t="str">
        <f t="shared" si="19"/>
        <v>Жук-трейл # 9 Вязынка</v>
      </c>
      <c r="B175" s="24" t="str">
        <f t="shared" si="23"/>
        <v>Трейл 10</v>
      </c>
      <c r="C175" s="24" t="str">
        <f t="shared" si="20"/>
        <v>Жук-трейл # 9 Вязынка Трейл 10</v>
      </c>
      <c r="D175" s="107">
        <f>VLOOKUP(C175,Гонки!$E$1:$O$30,11,FALSE)</f>
        <v>5.8329078730552997</v>
      </c>
      <c r="E175" s="31" t="s">
        <v>278</v>
      </c>
      <c r="F175" s="108">
        <f>IF(E175="Ж",VLOOKUP(C175,Гонки!$E$2:$Q$30,12,FALSE),VLOOKUP(C175,Гонки!$E$2:$Q$30,13,FALSE))</f>
        <v>67</v>
      </c>
      <c r="G175" s="24" t="s">
        <v>301</v>
      </c>
      <c r="H175" s="13">
        <v>1984</v>
      </c>
      <c r="I175" s="121">
        <v>4467</v>
      </c>
      <c r="J175" s="28" t="str">
        <f t="shared" si="21"/>
        <v>М</v>
      </c>
      <c r="K175" s="92">
        <v>4.2649305555555551E-2</v>
      </c>
      <c r="L175" s="90">
        <f t="shared" si="18"/>
        <v>0.30517619764361875</v>
      </c>
      <c r="M175" s="99">
        <f t="shared" si="22"/>
        <v>1.7800646459045439</v>
      </c>
    </row>
    <row r="176" spans="1:13" x14ac:dyDescent="0.25">
      <c r="A176" s="24" t="str">
        <f t="shared" si="19"/>
        <v>Жук-трейл # 9 Вязынка</v>
      </c>
      <c r="B176" s="24" t="str">
        <f t="shared" si="23"/>
        <v>Трейл 10</v>
      </c>
      <c r="C176" s="24" t="str">
        <f t="shared" si="20"/>
        <v>Жук-трейл # 9 Вязынка Трейл 10</v>
      </c>
      <c r="D176" s="107">
        <f>VLOOKUP(C176,Гонки!$E$1:$O$30,11,FALSE)</f>
        <v>5.8329078730552997</v>
      </c>
      <c r="E176" s="31" t="s">
        <v>278</v>
      </c>
      <c r="F176" s="108">
        <f>IF(E176="Ж",VLOOKUP(C176,Гонки!$E$2:$Q$30,12,FALSE),VLOOKUP(C176,Гонки!$E$2:$Q$30,13,FALSE))</f>
        <v>67</v>
      </c>
      <c r="G176" s="24" t="s">
        <v>234</v>
      </c>
      <c r="H176" s="13">
        <v>1977</v>
      </c>
      <c r="I176" s="13"/>
      <c r="J176" s="28" t="str">
        <f t="shared" si="21"/>
        <v>М</v>
      </c>
      <c r="K176" s="92">
        <v>4.3214120370370368E-2</v>
      </c>
      <c r="L176" s="90">
        <f t="shared" si="18"/>
        <v>0.29336582344124862</v>
      </c>
      <c r="M176" s="99">
        <f t="shared" si="22"/>
        <v>1.7111758212358101</v>
      </c>
    </row>
    <row r="177" spans="1:13" x14ac:dyDescent="0.25">
      <c r="A177" s="24" t="str">
        <f t="shared" si="19"/>
        <v>Жук-трейл # 9 Вязынка</v>
      </c>
      <c r="B177" s="24" t="str">
        <f t="shared" si="23"/>
        <v>Трейл 10</v>
      </c>
      <c r="C177" s="24" t="str">
        <f t="shared" si="20"/>
        <v>Жук-трейл # 9 Вязынка Трейл 10</v>
      </c>
      <c r="D177" s="107">
        <f>VLOOKUP(C177,Гонки!$E$1:$O$30,11,FALSE)</f>
        <v>5.8329078730552997</v>
      </c>
      <c r="E177" s="31" t="s">
        <v>278</v>
      </c>
      <c r="F177" s="108">
        <f>IF(E177="Ж",VLOOKUP(C177,Гонки!$E$2:$Q$30,12,FALSE),VLOOKUP(C177,Гонки!$E$2:$Q$30,13,FALSE))</f>
        <v>67</v>
      </c>
      <c r="G177" s="24" t="s">
        <v>235</v>
      </c>
      <c r="H177" s="13">
        <v>1988</v>
      </c>
      <c r="I177" s="13">
        <v>3028</v>
      </c>
      <c r="J177" s="28" t="str">
        <f t="shared" si="21"/>
        <v>М</v>
      </c>
      <c r="K177" s="92">
        <v>4.346875E-2</v>
      </c>
      <c r="L177" s="90">
        <f t="shared" si="18"/>
        <v>0.28824056131776143</v>
      </c>
      <c r="M177" s="99">
        <f t="shared" si="22"/>
        <v>1.6812806394442494</v>
      </c>
    </row>
    <row r="178" spans="1:13" x14ac:dyDescent="0.25">
      <c r="A178" s="24" t="str">
        <f t="shared" si="19"/>
        <v>Жук-трейл # 9 Вязынка</v>
      </c>
      <c r="B178" s="24" t="str">
        <f t="shared" si="23"/>
        <v>Трейл 10</v>
      </c>
      <c r="C178" s="24" t="str">
        <f t="shared" si="20"/>
        <v>Жук-трейл # 9 Вязынка Трейл 10</v>
      </c>
      <c r="D178" s="107">
        <f>VLOOKUP(C178,Гонки!$E$1:$O$30,11,FALSE)</f>
        <v>5.8329078730552997</v>
      </c>
      <c r="E178" s="31" t="s">
        <v>278</v>
      </c>
      <c r="F178" s="108">
        <f>IF(E178="Ж",VLOOKUP(C178,Гонки!$E$2:$Q$30,12,FALSE),VLOOKUP(C178,Гонки!$E$2:$Q$30,13,FALSE))</f>
        <v>67</v>
      </c>
      <c r="G178" s="24" t="s">
        <v>302</v>
      </c>
      <c r="H178" s="13">
        <v>1988</v>
      </c>
      <c r="I178" s="13"/>
      <c r="J178" s="28" t="str">
        <f t="shared" si="21"/>
        <v>М</v>
      </c>
      <c r="K178" s="92">
        <v>4.3686342592592596E-2</v>
      </c>
      <c r="L178" s="90">
        <f t="shared" si="18"/>
        <v>0.28395497898588651</v>
      </c>
      <c r="M178" s="99">
        <f t="shared" si="22"/>
        <v>1.6562832325200296</v>
      </c>
    </row>
    <row r="179" spans="1:13" x14ac:dyDescent="0.25">
      <c r="A179" s="24" t="str">
        <f t="shared" si="19"/>
        <v>Жук-трейл # 9 Вязынка</v>
      </c>
      <c r="B179" s="24" t="str">
        <f t="shared" si="23"/>
        <v>Трейл 10</v>
      </c>
      <c r="C179" s="24" t="str">
        <f t="shared" si="20"/>
        <v>Жук-трейл # 9 Вязынка Трейл 10</v>
      </c>
      <c r="D179" s="107">
        <f>VLOOKUP(C179,Гонки!$E$1:$O$30,11,FALSE)</f>
        <v>5.8329078730552997</v>
      </c>
      <c r="E179" s="31" t="s">
        <v>278</v>
      </c>
      <c r="F179" s="108">
        <f>IF(E179="Ж",VLOOKUP(C179,Гонки!$E$2:$Q$30,12,FALSE),VLOOKUP(C179,Гонки!$E$2:$Q$30,13,FALSE))</f>
        <v>67</v>
      </c>
      <c r="G179" s="24" t="s">
        <v>236</v>
      </c>
      <c r="H179" s="13">
        <v>1989</v>
      </c>
      <c r="I179" s="121">
        <v>4212</v>
      </c>
      <c r="J179" s="28" t="str">
        <f t="shared" si="21"/>
        <v>М</v>
      </c>
      <c r="K179" s="92">
        <v>4.3827546296296295E-2</v>
      </c>
      <c r="L179" s="90">
        <f t="shared" si="18"/>
        <v>0.28121927116814821</v>
      </c>
      <c r="M179" s="99">
        <f t="shared" si="22"/>
        <v>1.6403261008515648</v>
      </c>
    </row>
    <row r="180" spans="1:13" x14ac:dyDescent="0.25">
      <c r="A180" s="24" t="str">
        <f t="shared" si="19"/>
        <v>Жук-трейл # 9 Вязынка</v>
      </c>
      <c r="B180" s="24" t="str">
        <f t="shared" si="23"/>
        <v>Трейл 10</v>
      </c>
      <c r="C180" s="24" t="str">
        <f t="shared" si="20"/>
        <v>Жук-трейл # 9 Вязынка Трейл 10</v>
      </c>
      <c r="D180" s="107">
        <f>VLOOKUP(C180,Гонки!$E$1:$O$30,11,FALSE)</f>
        <v>5.8329078730552997</v>
      </c>
      <c r="E180" s="31" t="s">
        <v>278</v>
      </c>
      <c r="F180" s="108">
        <f>IF(E180="Ж",VLOOKUP(C180,Гонки!$E$2:$Q$30,12,FALSE),VLOOKUP(C180,Гонки!$E$2:$Q$30,13,FALSE))</f>
        <v>67</v>
      </c>
      <c r="G180" s="24" t="s">
        <v>237</v>
      </c>
      <c r="H180" s="13">
        <v>1981</v>
      </c>
      <c r="I180" s="13"/>
      <c r="J180" s="28" t="str">
        <f t="shared" si="21"/>
        <v>М</v>
      </c>
      <c r="K180" s="92">
        <v>4.6177083333333334E-2</v>
      </c>
      <c r="L180" s="90">
        <f t="shared" si="18"/>
        <v>0.24044018590915772</v>
      </c>
      <c r="M180" s="99">
        <f t="shared" si="22"/>
        <v>1.402465453388406</v>
      </c>
    </row>
    <row r="181" spans="1:13" x14ac:dyDescent="0.25">
      <c r="A181" s="24" t="str">
        <f t="shared" si="19"/>
        <v>Жук-трейл # 9 Вязынка</v>
      </c>
      <c r="B181" s="24" t="str">
        <f t="shared" si="23"/>
        <v>Трейл 10</v>
      </c>
      <c r="C181" s="24" t="str">
        <f t="shared" si="20"/>
        <v>Жук-трейл # 9 Вязынка Трейл 10</v>
      </c>
      <c r="D181" s="107">
        <f>VLOOKUP(C181,Гонки!$E$1:$O$30,11,FALSE)</f>
        <v>5.8329078730552997</v>
      </c>
      <c r="E181" s="31" t="s">
        <v>278</v>
      </c>
      <c r="F181" s="108">
        <f>IF(E181="Ж",VLOOKUP(C181,Гонки!$E$2:$Q$30,12,FALSE),VLOOKUP(C181,Гонки!$E$2:$Q$30,13,FALSE))</f>
        <v>67</v>
      </c>
      <c r="G181" s="24" t="s">
        <v>238</v>
      </c>
      <c r="H181" s="13">
        <v>1985</v>
      </c>
      <c r="I181" s="13"/>
      <c r="J181" s="28" t="str">
        <f t="shared" si="21"/>
        <v>М</v>
      </c>
      <c r="K181" s="92">
        <v>4.6414351851851852E-2</v>
      </c>
      <c r="L181" s="90">
        <f t="shared" si="18"/>
        <v>0.23677163839146076</v>
      </c>
      <c r="M181" s="99">
        <f t="shared" si="22"/>
        <v>1.3810671536897539</v>
      </c>
    </row>
    <row r="182" spans="1:13" x14ac:dyDescent="0.25">
      <c r="A182" s="24" t="str">
        <f t="shared" si="19"/>
        <v>Жук-трейл # 9 Вязынка</v>
      </c>
      <c r="B182" s="24" t="str">
        <f t="shared" si="23"/>
        <v>Трейл 10</v>
      </c>
      <c r="C182" s="24" t="str">
        <f t="shared" si="20"/>
        <v>Жук-трейл # 9 Вязынка Трейл 10</v>
      </c>
      <c r="D182" s="107">
        <f>VLOOKUP(C182,Гонки!$E$1:$O$30,11,FALSE)</f>
        <v>5.8329078730552997</v>
      </c>
      <c r="E182" s="31" t="s">
        <v>278</v>
      </c>
      <c r="F182" s="108">
        <f>IF(E182="Ж",VLOOKUP(C182,Гонки!$E$2:$Q$30,12,FALSE),VLOOKUP(C182,Гонки!$E$2:$Q$30,13,FALSE))</f>
        <v>67</v>
      </c>
      <c r="G182" s="24" t="s">
        <v>239</v>
      </c>
      <c r="H182" s="13">
        <v>1989</v>
      </c>
      <c r="I182" s="121">
        <v>2368</v>
      </c>
      <c r="J182" s="28" t="str">
        <f t="shared" si="21"/>
        <v>М</v>
      </c>
      <c r="K182" s="92">
        <v>4.6482638888888893E-2</v>
      </c>
      <c r="L182" s="90">
        <f t="shared" si="18"/>
        <v>0.23572965629944034</v>
      </c>
      <c r="M182" s="99">
        <f t="shared" si="22"/>
        <v>1.3749893681416254</v>
      </c>
    </row>
    <row r="183" spans="1:13" x14ac:dyDescent="0.25">
      <c r="A183" s="24" t="str">
        <f t="shared" si="19"/>
        <v>Жук-трейл # 9 Вязынка</v>
      </c>
      <c r="B183" s="24" t="str">
        <f t="shared" si="23"/>
        <v>Трейл 10</v>
      </c>
      <c r="C183" s="24" t="str">
        <f t="shared" si="20"/>
        <v>Жук-трейл # 9 Вязынка Трейл 10</v>
      </c>
      <c r="D183" s="107">
        <f>VLOOKUP(C183,Гонки!$E$1:$O$30,11,FALSE)</f>
        <v>5.8329078730552997</v>
      </c>
      <c r="E183" s="31" t="s">
        <v>278</v>
      </c>
      <c r="F183" s="108">
        <f>IF(E183="Ж",VLOOKUP(C183,Гонки!$E$2:$Q$30,12,FALSE),VLOOKUP(C183,Гонки!$E$2:$Q$30,13,FALSE))</f>
        <v>67</v>
      </c>
      <c r="G183" s="24" t="s">
        <v>303</v>
      </c>
      <c r="H183" s="13">
        <v>1991</v>
      </c>
      <c r="I183" s="121">
        <v>4203</v>
      </c>
      <c r="J183" s="28" t="str">
        <f t="shared" si="21"/>
        <v>М</v>
      </c>
      <c r="K183" s="92">
        <v>4.8824074074074075E-2</v>
      </c>
      <c r="L183" s="90">
        <f t="shared" si="18"/>
        <v>0.20341571536695899</v>
      </c>
      <c r="M183" s="99">
        <f t="shared" si="22"/>
        <v>1.186505127667111</v>
      </c>
    </row>
    <row r="184" spans="1:13" x14ac:dyDescent="0.25">
      <c r="A184" s="24" t="str">
        <f t="shared" si="19"/>
        <v>Жук-трейл # 9 Вязынка</v>
      </c>
      <c r="B184" s="24" t="str">
        <f t="shared" si="23"/>
        <v>Трейл 10</v>
      </c>
      <c r="C184" s="24" t="str">
        <f t="shared" si="20"/>
        <v>Жук-трейл # 9 Вязынка Трейл 10</v>
      </c>
      <c r="D184" s="107">
        <f>VLOOKUP(C184,Гонки!$E$1:$O$30,11,FALSE)</f>
        <v>5.8329078730552997</v>
      </c>
      <c r="E184" s="31" t="s">
        <v>278</v>
      </c>
      <c r="F184" s="108">
        <f>IF(E184="Ж",VLOOKUP(C184,Гонки!$E$2:$Q$30,12,FALSE),VLOOKUP(C184,Гонки!$E$2:$Q$30,13,FALSE))</f>
        <v>67</v>
      </c>
      <c r="G184" s="24" t="s">
        <v>240</v>
      </c>
      <c r="H184" s="13">
        <v>1982</v>
      </c>
      <c r="I184" s="121">
        <v>5184</v>
      </c>
      <c r="J184" s="28" t="str">
        <f t="shared" si="21"/>
        <v>М</v>
      </c>
      <c r="K184" s="92">
        <v>4.9048611111111112E-2</v>
      </c>
      <c r="L184" s="90">
        <f t="shared" si="18"/>
        <v>0.20063486654338886</v>
      </c>
      <c r="M184" s="99">
        <f t="shared" si="22"/>
        <v>1.1702846926703323</v>
      </c>
    </row>
    <row r="185" spans="1:13" x14ac:dyDescent="0.25">
      <c r="A185" s="24" t="str">
        <f t="shared" si="19"/>
        <v>Жук-трейл # 9 Вязынка</v>
      </c>
      <c r="B185" s="24" t="str">
        <f t="shared" si="23"/>
        <v>Трейл 10</v>
      </c>
      <c r="C185" s="24" t="str">
        <f t="shared" si="20"/>
        <v>Жук-трейл # 9 Вязынка Трейл 10</v>
      </c>
      <c r="D185" s="107">
        <f>VLOOKUP(C185,Гонки!$E$1:$O$30,11,FALSE)</f>
        <v>5.8329078730552997</v>
      </c>
      <c r="E185" s="31" t="s">
        <v>278</v>
      </c>
      <c r="F185" s="108">
        <f>IF(E185="Ж",VLOOKUP(C185,Гонки!$E$2:$Q$30,12,FALSE),VLOOKUP(C185,Гонки!$E$2:$Q$30,13,FALSE))</f>
        <v>67</v>
      </c>
      <c r="G185" s="24" t="s">
        <v>241</v>
      </c>
      <c r="H185" s="13">
        <v>1986</v>
      </c>
      <c r="I185" s="13"/>
      <c r="J185" s="28" t="str">
        <f t="shared" si="21"/>
        <v>М</v>
      </c>
      <c r="K185" s="92">
        <v>5.4114583333333334E-2</v>
      </c>
      <c r="L185" s="90">
        <f t="shared" si="18"/>
        <v>0.1493975905427038</v>
      </c>
      <c r="M185" s="99">
        <f t="shared" si="22"/>
        <v>0.87142238209202894</v>
      </c>
    </row>
    <row r="186" spans="1:13" x14ac:dyDescent="0.25">
      <c r="A186" s="24" t="str">
        <f t="shared" si="19"/>
        <v>Жук-трейл # 9 Вязынка</v>
      </c>
      <c r="B186" s="24" t="str">
        <f t="shared" si="23"/>
        <v>Трейл 10</v>
      </c>
      <c r="C186" s="24" t="str">
        <f t="shared" si="20"/>
        <v>Жук-трейл # 9 Вязынка Трейл 10</v>
      </c>
      <c r="D186" s="107">
        <f>VLOOKUP(C186,Гонки!$E$1:$O$30,11,FALSE)</f>
        <v>5.8329078730552997</v>
      </c>
      <c r="E186" s="31" t="s">
        <v>278</v>
      </c>
      <c r="F186" s="108">
        <f>IF(E186="Ж",VLOOKUP(C186,Гонки!$E$2:$Q$30,12,FALSE),VLOOKUP(C186,Гонки!$E$2:$Q$30,13,FALSE))</f>
        <v>67</v>
      </c>
      <c r="G186" s="24" t="s">
        <v>242</v>
      </c>
      <c r="H186" s="13">
        <v>1976</v>
      </c>
      <c r="I186" s="13"/>
      <c r="J186" s="28" t="str">
        <f t="shared" si="21"/>
        <v>М</v>
      </c>
      <c r="K186" s="92">
        <v>5.4606481481481478E-2</v>
      </c>
      <c r="L186" s="90">
        <f t="shared" si="18"/>
        <v>0.14539650515438757</v>
      </c>
      <c r="M186" s="99">
        <f t="shared" si="22"/>
        <v>0.84808441962975267</v>
      </c>
    </row>
    <row r="187" spans="1:13" x14ac:dyDescent="0.25">
      <c r="A187" s="24" t="str">
        <f t="shared" si="19"/>
        <v>Жук-трейл # 9 Вязынка</v>
      </c>
      <c r="B187" s="24" t="str">
        <f t="shared" si="23"/>
        <v>Трейл 10</v>
      </c>
      <c r="C187" s="24" t="str">
        <f t="shared" si="20"/>
        <v>Жук-трейл # 9 Вязынка Трейл 10</v>
      </c>
      <c r="D187" s="107">
        <f>VLOOKUP(C187,Гонки!$E$1:$O$30,11,FALSE)</f>
        <v>5.8329078730552997</v>
      </c>
      <c r="E187" s="31" t="s">
        <v>278</v>
      </c>
      <c r="F187" s="108">
        <f>IF(E187="Ж",VLOOKUP(C187,Гонки!$E$2:$Q$30,12,FALSE),VLOOKUP(C187,Гонки!$E$2:$Q$30,13,FALSE))</f>
        <v>67</v>
      </c>
      <c r="G187" s="24" t="s">
        <v>243</v>
      </c>
      <c r="H187" s="13">
        <v>1976</v>
      </c>
      <c r="I187" s="13"/>
      <c r="J187" s="28" t="str">
        <f t="shared" si="21"/>
        <v>М</v>
      </c>
      <c r="K187" s="92">
        <v>5.616087962962963E-2</v>
      </c>
      <c r="L187" s="90">
        <f t="shared" si="18"/>
        <v>0.13365488781346793</v>
      </c>
      <c r="M187" s="99">
        <f t="shared" si="22"/>
        <v>0.77959664739949996</v>
      </c>
    </row>
    <row r="188" spans="1:13" x14ac:dyDescent="0.25">
      <c r="A188" s="24" t="str">
        <f t="shared" si="19"/>
        <v>Жук-трейл # 9 Вязынка</v>
      </c>
      <c r="B188" s="24" t="str">
        <f t="shared" si="23"/>
        <v>Трейл 10</v>
      </c>
      <c r="C188" s="24" t="str">
        <f t="shared" si="20"/>
        <v>Жук-трейл # 9 Вязынка Трейл 10</v>
      </c>
      <c r="D188" s="107">
        <f>VLOOKUP(C188,Гонки!$E$1:$O$30,11,FALSE)</f>
        <v>5.8329078730552997</v>
      </c>
      <c r="E188" s="31" t="s">
        <v>278</v>
      </c>
      <c r="F188" s="108">
        <f>IF(E188="Ж",VLOOKUP(C188,Гонки!$E$2:$Q$30,12,FALSE),VLOOKUP(C188,Гонки!$E$2:$Q$30,13,FALSE))</f>
        <v>67</v>
      </c>
      <c r="G188" s="24" t="s">
        <v>244</v>
      </c>
      <c r="H188" s="13">
        <v>1991</v>
      </c>
      <c r="I188" s="13">
        <v>4029</v>
      </c>
      <c r="J188" s="28" t="str">
        <f t="shared" si="21"/>
        <v>М</v>
      </c>
      <c r="K188" s="92">
        <v>5.6679398148148152E-2</v>
      </c>
      <c r="L188" s="90">
        <f t="shared" si="18"/>
        <v>0.13002020899189434</v>
      </c>
      <c r="M188" s="99">
        <f t="shared" si="22"/>
        <v>0.75839590068511598</v>
      </c>
    </row>
    <row r="189" spans="1:13" x14ac:dyDescent="0.25">
      <c r="A189" s="24" t="str">
        <f t="shared" si="19"/>
        <v>Жук-трейл # 9 Вязынка</v>
      </c>
      <c r="B189" s="24" t="str">
        <f t="shared" si="23"/>
        <v>Трейл 10</v>
      </c>
      <c r="C189" s="24" t="str">
        <f t="shared" si="20"/>
        <v>Жук-трейл # 9 Вязынка Трейл 10</v>
      </c>
      <c r="D189" s="107">
        <f>VLOOKUP(C189,Гонки!$E$1:$O$30,11,FALSE)</f>
        <v>5.8329078730552997</v>
      </c>
      <c r="E189" s="31" t="s">
        <v>278</v>
      </c>
      <c r="F189" s="108">
        <f>IF(E189="Ж",VLOOKUP(C189,Гонки!$E$2:$Q$30,12,FALSE),VLOOKUP(C189,Гонки!$E$2:$Q$30,13,FALSE))</f>
        <v>67</v>
      </c>
      <c r="G189" s="24" t="s">
        <v>320</v>
      </c>
      <c r="H189" s="13">
        <v>1985</v>
      </c>
      <c r="I189" s="121">
        <v>3528</v>
      </c>
      <c r="J189" s="28" t="str">
        <f t="shared" si="21"/>
        <v>М</v>
      </c>
      <c r="K189" s="92">
        <v>6.1362268518518524E-2</v>
      </c>
      <c r="L189" s="90">
        <f t="shared" si="18"/>
        <v>0.10246660085447044</v>
      </c>
      <c r="M189" s="99">
        <f t="shared" si="22"/>
        <v>0.59767824284925553</v>
      </c>
    </row>
    <row r="190" spans="1:13" x14ac:dyDescent="0.25">
      <c r="A190" s="24" t="str">
        <f t="shared" si="19"/>
        <v>Жук-трейл # 9 Вязынка</v>
      </c>
      <c r="B190" s="24" t="str">
        <f t="shared" si="23"/>
        <v>Трейл 10</v>
      </c>
      <c r="C190" s="24" t="str">
        <f t="shared" si="20"/>
        <v>Жук-трейл # 9 Вязынка Трейл 10</v>
      </c>
      <c r="D190" s="107">
        <f>VLOOKUP(C190,Гонки!$E$1:$O$30,11,FALSE)</f>
        <v>5.8329078730552997</v>
      </c>
      <c r="E190" s="31" t="s">
        <v>278</v>
      </c>
      <c r="F190" s="108">
        <f>IF(E190="Ж",VLOOKUP(C190,Гонки!$E$2:$Q$30,12,FALSE),VLOOKUP(C190,Гонки!$E$2:$Q$30,13,FALSE))</f>
        <v>67</v>
      </c>
      <c r="G190" s="24" t="s">
        <v>245</v>
      </c>
      <c r="H190" s="13">
        <v>1972</v>
      </c>
      <c r="I190" s="121">
        <v>2747</v>
      </c>
      <c r="J190" s="28" t="str">
        <f t="shared" si="21"/>
        <v>М</v>
      </c>
      <c r="K190" s="92">
        <v>6.6315972222222228E-2</v>
      </c>
      <c r="L190" s="90">
        <f t="shared" ref="L190:L191" si="24">($K$125/K190)^3</f>
        <v>8.1176837311043276E-2</v>
      </c>
      <c r="M190" s="99">
        <f t="shared" si="22"/>
        <v>0.47349701346131351</v>
      </c>
    </row>
    <row r="191" spans="1:13" x14ac:dyDescent="0.25">
      <c r="A191" s="24" t="str">
        <f t="shared" si="19"/>
        <v>Жук-трейл # 9 Вязынка</v>
      </c>
      <c r="B191" s="24" t="str">
        <f t="shared" si="23"/>
        <v>Трейл 10</v>
      </c>
      <c r="C191" s="24" t="str">
        <f t="shared" si="20"/>
        <v>Жук-трейл # 9 Вязынка Трейл 10</v>
      </c>
      <c r="D191" s="107">
        <f>VLOOKUP(C191,Гонки!$E$1:$O$30,11,FALSE)</f>
        <v>5.8329078730552997</v>
      </c>
      <c r="E191" s="31" t="s">
        <v>278</v>
      </c>
      <c r="F191" s="108">
        <f>IF(E191="Ж",VLOOKUP(C191,Гонки!$E$2:$Q$30,12,FALSE),VLOOKUP(C191,Гонки!$E$2:$Q$30,13,FALSE))</f>
        <v>67</v>
      </c>
      <c r="G191" s="24" t="s">
        <v>329</v>
      </c>
      <c r="H191" s="13">
        <v>1972</v>
      </c>
      <c r="I191" s="13"/>
      <c r="J191" s="28" t="str">
        <f t="shared" si="21"/>
        <v>М</v>
      </c>
      <c r="K191" s="92">
        <v>6.7594907407407409E-2</v>
      </c>
      <c r="L191" s="90">
        <f t="shared" si="24"/>
        <v>7.6655728872951232E-2</v>
      </c>
      <c r="M191" s="99">
        <f t="shared" si="22"/>
        <v>0.44712580445782968</v>
      </c>
    </row>
    <row r="192" spans="1:13" s="59" customFormat="1" x14ac:dyDescent="0.25">
      <c r="A192" s="52" t="str">
        <f t="shared" si="19"/>
        <v>Жук-трейл # 9 Вязынка</v>
      </c>
      <c r="B192" s="52" t="str">
        <f>Гонки!D6</f>
        <v>Трейл 21</v>
      </c>
      <c r="C192" s="52" t="str">
        <f t="shared" si="20"/>
        <v>Жук-трейл # 9 Вязынка Трейл 21</v>
      </c>
      <c r="D192" s="107">
        <f>VLOOKUP(C192,Гонки!$E$1:$O$30,11,FALSE)</f>
        <v>9.2770934168591523</v>
      </c>
      <c r="E192" s="55" t="s">
        <v>64</v>
      </c>
      <c r="F192" s="108">
        <f>IF(E192="Ж",VLOOKUP(C192,Гонки!$E$2:$Q$30,12,FALSE),VLOOKUP(C192,Гонки!$E$2:$Q$30,13,FALSE))</f>
        <v>13</v>
      </c>
      <c r="G192" s="52" t="s">
        <v>117</v>
      </c>
      <c r="H192" s="54">
        <v>1992</v>
      </c>
      <c r="I192" s="121">
        <v>4021</v>
      </c>
      <c r="J192" s="60" t="str">
        <f t="shared" si="21"/>
        <v>Ж</v>
      </c>
      <c r="K192" s="96">
        <v>9.3634259259259264E-2</v>
      </c>
      <c r="L192" s="95">
        <f>($K$192/K192)^3</f>
        <v>1</v>
      </c>
      <c r="M192" s="98">
        <f t="shared" si="22"/>
        <v>9.2770934168591523</v>
      </c>
    </row>
    <row r="193" spans="1:13" x14ac:dyDescent="0.25">
      <c r="A193" s="24" t="str">
        <f t="shared" si="19"/>
        <v>Жук-трейл # 9 Вязынка</v>
      </c>
      <c r="B193" s="24" t="str">
        <f>$B$192</f>
        <v>Трейл 21</v>
      </c>
      <c r="C193" s="24" t="str">
        <f t="shared" si="20"/>
        <v>Жук-трейл # 9 Вязынка Трейл 21</v>
      </c>
      <c r="D193" s="107">
        <f>VLOOKUP(C193,Гонки!$E$1:$O$30,11,FALSE)</f>
        <v>9.2770934168591523</v>
      </c>
      <c r="E193" s="31" t="s">
        <v>64</v>
      </c>
      <c r="F193" s="108">
        <f>IF(E193="Ж",VLOOKUP(C193,Гонки!$E$2:$Q$30,12,FALSE),VLOOKUP(C193,Гонки!$E$2:$Q$30,13,FALSE))</f>
        <v>13</v>
      </c>
      <c r="G193" s="24" t="s">
        <v>118</v>
      </c>
      <c r="H193" s="13">
        <v>1988</v>
      </c>
      <c r="I193" s="121">
        <v>4760</v>
      </c>
      <c r="J193" s="28" t="str">
        <f t="shared" si="21"/>
        <v>Ж</v>
      </c>
      <c r="K193" s="89">
        <v>0.12233796296296295</v>
      </c>
      <c r="L193" s="90">
        <f t="shared" ref="L193:L201" si="25">($K$192/K193)^3</f>
        <v>0.44835353980395742</v>
      </c>
      <c r="M193" s="99">
        <f t="shared" si="22"/>
        <v>4.1594176725407914</v>
      </c>
    </row>
    <row r="194" spans="1:13" x14ac:dyDescent="0.25">
      <c r="A194" s="24" t="str">
        <f t="shared" ref="A194:A254" si="26">$A$61</f>
        <v>Жук-трейл # 9 Вязынка</v>
      </c>
      <c r="B194" s="24" t="str">
        <f t="shared" ref="B194:B254" si="27">$B$192</f>
        <v>Трейл 21</v>
      </c>
      <c r="C194" s="24" t="str">
        <f t="shared" ref="C194:C257" si="28">CONCATENATE(A194," ",B194)</f>
        <v>Жук-трейл # 9 Вязынка Трейл 21</v>
      </c>
      <c r="D194" s="107">
        <f>VLOOKUP(C194,Гонки!$E$1:$O$30,11,FALSE)</f>
        <v>9.2770934168591523</v>
      </c>
      <c r="E194" s="31" t="s">
        <v>64</v>
      </c>
      <c r="F194" s="108">
        <f>IF(E194="Ж",VLOOKUP(C194,Гонки!$E$2:$Q$30,12,FALSE),VLOOKUP(C194,Гонки!$E$2:$Q$30,13,FALSE))</f>
        <v>13</v>
      </c>
      <c r="G194" s="24" t="s">
        <v>304</v>
      </c>
      <c r="H194" s="13">
        <v>1969</v>
      </c>
      <c r="I194" s="13"/>
      <c r="J194" s="28" t="str">
        <f t="shared" ref="J194:J257" si="29">E194</f>
        <v>Ж</v>
      </c>
      <c r="K194" s="89">
        <v>0.12528935185185186</v>
      </c>
      <c r="L194" s="90">
        <f t="shared" si="25"/>
        <v>0.41740903926409878</v>
      </c>
      <c r="M194" s="99">
        <f t="shared" ref="M194:M257" si="30">(D194)*L194</f>
        <v>3.8723426502944744</v>
      </c>
    </row>
    <row r="195" spans="1:13" x14ac:dyDescent="0.25">
      <c r="A195" s="24" t="str">
        <f t="shared" si="26"/>
        <v>Жук-трейл # 9 Вязынка</v>
      </c>
      <c r="B195" s="24" t="str">
        <f t="shared" si="27"/>
        <v>Трейл 21</v>
      </c>
      <c r="C195" s="24" t="str">
        <f t="shared" si="28"/>
        <v>Жук-трейл # 9 Вязынка Трейл 21</v>
      </c>
      <c r="D195" s="107">
        <f>VLOOKUP(C195,Гонки!$E$1:$O$30,11,FALSE)</f>
        <v>9.2770934168591523</v>
      </c>
      <c r="E195" s="31" t="s">
        <v>64</v>
      </c>
      <c r="F195" s="108">
        <f>IF(E195="Ж",VLOOKUP(C195,Гонки!$E$2:$Q$30,12,FALSE),VLOOKUP(C195,Гонки!$E$2:$Q$30,13,FALSE))</f>
        <v>13</v>
      </c>
      <c r="G195" s="24" t="s">
        <v>119</v>
      </c>
      <c r="H195" s="13">
        <v>1997</v>
      </c>
      <c r="I195" s="13"/>
      <c r="J195" s="28" t="str">
        <f t="shared" si="29"/>
        <v>Ж</v>
      </c>
      <c r="K195" s="89">
        <v>0.12614583333333332</v>
      </c>
      <c r="L195" s="90">
        <f t="shared" si="25"/>
        <v>0.40896449642651361</v>
      </c>
      <c r="M195" s="99">
        <f t="shared" si="30"/>
        <v>3.794001837527528</v>
      </c>
    </row>
    <row r="196" spans="1:13" x14ac:dyDescent="0.25">
      <c r="A196" s="24" t="str">
        <f t="shared" si="26"/>
        <v>Жук-трейл # 9 Вязынка</v>
      </c>
      <c r="B196" s="24" t="str">
        <f t="shared" si="27"/>
        <v>Трейл 21</v>
      </c>
      <c r="C196" s="24" t="str">
        <f t="shared" si="28"/>
        <v>Жук-трейл # 9 Вязынка Трейл 21</v>
      </c>
      <c r="D196" s="107">
        <f>VLOOKUP(C196,Гонки!$E$1:$O$30,11,FALSE)</f>
        <v>9.2770934168591523</v>
      </c>
      <c r="E196" s="31" t="s">
        <v>64</v>
      </c>
      <c r="F196" s="108">
        <f>IF(E196="Ж",VLOOKUP(C196,Гонки!$E$2:$Q$30,12,FALSE),VLOOKUP(C196,Гонки!$E$2:$Q$30,13,FALSE))</f>
        <v>13</v>
      </c>
      <c r="G196" s="24" t="s">
        <v>120</v>
      </c>
      <c r="H196" s="13">
        <v>1984</v>
      </c>
      <c r="I196" s="13"/>
      <c r="J196" s="28" t="str">
        <f t="shared" si="29"/>
        <v>Ж</v>
      </c>
      <c r="K196" s="89">
        <v>0.13336805555555556</v>
      </c>
      <c r="L196" s="90">
        <f t="shared" si="25"/>
        <v>0.34605798859065001</v>
      </c>
      <c r="M196" s="99">
        <f t="shared" si="30"/>
        <v>3.210412287805839</v>
      </c>
    </row>
    <row r="197" spans="1:13" x14ac:dyDescent="0.25">
      <c r="A197" s="24" t="str">
        <f t="shared" si="26"/>
        <v>Жук-трейл # 9 Вязынка</v>
      </c>
      <c r="B197" s="24" t="str">
        <f t="shared" si="27"/>
        <v>Трейл 21</v>
      </c>
      <c r="C197" s="24" t="str">
        <f t="shared" si="28"/>
        <v>Жук-трейл # 9 Вязынка Трейл 21</v>
      </c>
      <c r="D197" s="107">
        <f>VLOOKUP(C197,Гонки!$E$1:$O$30,11,FALSE)</f>
        <v>9.2770934168591523</v>
      </c>
      <c r="E197" s="31" t="s">
        <v>64</v>
      </c>
      <c r="F197" s="108">
        <f>IF(E197="Ж",VLOOKUP(C197,Гонки!$E$2:$Q$30,12,FALSE),VLOOKUP(C197,Гонки!$E$2:$Q$30,13,FALSE))</f>
        <v>13</v>
      </c>
      <c r="G197" s="24" t="s">
        <v>121</v>
      </c>
      <c r="H197" s="13">
        <v>1986</v>
      </c>
      <c r="I197" s="121">
        <v>3783</v>
      </c>
      <c r="J197" s="28" t="str">
        <f t="shared" si="29"/>
        <v>Ж</v>
      </c>
      <c r="K197" s="89">
        <v>0.13714120370370372</v>
      </c>
      <c r="L197" s="90">
        <f t="shared" si="25"/>
        <v>0.31827349002480965</v>
      </c>
      <c r="M197" s="99">
        <f t="shared" si="30"/>
        <v>2.9526528990699488</v>
      </c>
    </row>
    <row r="198" spans="1:13" x14ac:dyDescent="0.25">
      <c r="A198" s="24" t="str">
        <f t="shared" si="26"/>
        <v>Жук-трейл # 9 Вязынка</v>
      </c>
      <c r="B198" s="24" t="str">
        <f t="shared" si="27"/>
        <v>Трейл 21</v>
      </c>
      <c r="C198" s="24" t="str">
        <f t="shared" si="28"/>
        <v>Жук-трейл # 9 Вязынка Трейл 21</v>
      </c>
      <c r="D198" s="107">
        <f>VLOOKUP(C198,Гонки!$E$1:$O$30,11,FALSE)</f>
        <v>9.2770934168591523</v>
      </c>
      <c r="E198" s="31" t="s">
        <v>64</v>
      </c>
      <c r="F198" s="108">
        <f>IF(E198="Ж",VLOOKUP(C198,Гонки!$E$2:$Q$30,12,FALSE),VLOOKUP(C198,Гонки!$E$2:$Q$30,13,FALSE))</f>
        <v>13</v>
      </c>
      <c r="G198" s="24" t="s">
        <v>122</v>
      </c>
      <c r="H198" s="13">
        <v>1997</v>
      </c>
      <c r="I198" s="121">
        <v>3112</v>
      </c>
      <c r="J198" s="28" t="str">
        <f t="shared" si="29"/>
        <v>Ж</v>
      </c>
      <c r="K198" s="89">
        <v>0.14106481481481481</v>
      </c>
      <c r="L198" s="90">
        <f t="shared" si="25"/>
        <v>0.29244771215327259</v>
      </c>
      <c r="M198" s="99">
        <f t="shared" si="30"/>
        <v>2.7130647451926455</v>
      </c>
    </row>
    <row r="199" spans="1:13" x14ac:dyDescent="0.25">
      <c r="A199" s="24" t="str">
        <f t="shared" si="26"/>
        <v>Жук-трейл # 9 Вязынка</v>
      </c>
      <c r="B199" s="24" t="str">
        <f t="shared" si="27"/>
        <v>Трейл 21</v>
      </c>
      <c r="C199" s="24" t="str">
        <f t="shared" si="28"/>
        <v>Жук-трейл # 9 Вязынка Трейл 21</v>
      </c>
      <c r="D199" s="107">
        <f>VLOOKUP(C199,Гонки!$E$1:$O$30,11,FALSE)</f>
        <v>9.2770934168591523</v>
      </c>
      <c r="E199" s="31" t="s">
        <v>64</v>
      </c>
      <c r="F199" s="108">
        <f>IF(E199="Ж",VLOOKUP(C199,Гонки!$E$2:$Q$30,12,FALSE),VLOOKUP(C199,Гонки!$E$2:$Q$30,13,FALSE))</f>
        <v>13</v>
      </c>
      <c r="G199" s="24" t="s">
        <v>123</v>
      </c>
      <c r="H199" s="13">
        <v>1986</v>
      </c>
      <c r="I199" s="121">
        <v>4406</v>
      </c>
      <c r="J199" s="28" t="str">
        <f t="shared" si="29"/>
        <v>Ж</v>
      </c>
      <c r="K199" s="89">
        <v>0.15048611111111113</v>
      </c>
      <c r="L199" s="90">
        <f t="shared" si="25"/>
        <v>0.24088795222394049</v>
      </c>
      <c r="M199" s="99">
        <f t="shared" si="30"/>
        <v>2.2347400357774005</v>
      </c>
    </row>
    <row r="200" spans="1:13" x14ac:dyDescent="0.25">
      <c r="A200" s="24" t="str">
        <f t="shared" si="26"/>
        <v>Жук-трейл # 9 Вязынка</v>
      </c>
      <c r="B200" s="24" t="str">
        <f t="shared" si="27"/>
        <v>Трейл 21</v>
      </c>
      <c r="C200" s="24" t="str">
        <f t="shared" si="28"/>
        <v>Жук-трейл # 9 Вязынка Трейл 21</v>
      </c>
      <c r="D200" s="107">
        <f>VLOOKUP(C200,Гонки!$E$1:$O$30,11,FALSE)</f>
        <v>9.2770934168591523</v>
      </c>
      <c r="E200" s="31" t="s">
        <v>64</v>
      </c>
      <c r="F200" s="108">
        <f>IF(E200="Ж",VLOOKUP(C200,Гонки!$E$2:$Q$30,12,FALSE),VLOOKUP(C200,Гонки!$E$2:$Q$30,13,FALSE))</f>
        <v>13</v>
      </c>
      <c r="G200" s="24" t="s">
        <v>124</v>
      </c>
      <c r="H200" s="13">
        <v>1986</v>
      </c>
      <c r="I200" s="13"/>
      <c r="J200" s="28" t="str">
        <f t="shared" si="29"/>
        <v>Ж</v>
      </c>
      <c r="K200" s="89">
        <v>0.15385416666666665</v>
      </c>
      <c r="L200" s="90">
        <f t="shared" si="25"/>
        <v>0.22541174994195701</v>
      </c>
      <c r="M200" s="99">
        <f t="shared" si="30"/>
        <v>2.0911658614692308</v>
      </c>
    </row>
    <row r="201" spans="1:13" x14ac:dyDescent="0.25">
      <c r="A201" s="24" t="str">
        <f t="shared" si="26"/>
        <v>Жук-трейл # 9 Вязынка</v>
      </c>
      <c r="B201" s="24" t="str">
        <f t="shared" si="27"/>
        <v>Трейл 21</v>
      </c>
      <c r="C201" s="24" t="str">
        <f t="shared" si="28"/>
        <v>Жук-трейл # 9 Вязынка Трейл 21</v>
      </c>
      <c r="D201" s="107">
        <f>VLOOKUP(C201,Гонки!$E$1:$O$30,11,FALSE)</f>
        <v>9.2770934168591523</v>
      </c>
      <c r="E201" s="31" t="s">
        <v>64</v>
      </c>
      <c r="F201" s="108">
        <f>IF(E201="Ж",VLOOKUP(C201,Гонки!$E$2:$Q$30,12,FALSE),VLOOKUP(C201,Гонки!$E$2:$Q$30,13,FALSE))</f>
        <v>13</v>
      </c>
      <c r="G201" s="24" t="s">
        <v>125</v>
      </c>
      <c r="H201" s="13">
        <v>1987</v>
      </c>
      <c r="I201" s="13"/>
      <c r="J201" s="28" t="str">
        <f t="shared" si="29"/>
        <v>Ж</v>
      </c>
      <c r="K201" s="89">
        <v>0.15513888888888888</v>
      </c>
      <c r="L201" s="90">
        <f t="shared" si="25"/>
        <v>0.21985801740323499</v>
      </c>
      <c r="M201" s="99">
        <f t="shared" si="30"/>
        <v>2.0396433658952562</v>
      </c>
    </row>
    <row r="202" spans="1:13" s="59" customFormat="1" x14ac:dyDescent="0.25">
      <c r="A202" s="52" t="str">
        <f t="shared" si="26"/>
        <v>Жук-трейл # 9 Вязынка</v>
      </c>
      <c r="B202" s="52" t="str">
        <f>$B$192</f>
        <v>Трейл 21</v>
      </c>
      <c r="C202" s="52" t="str">
        <f t="shared" si="28"/>
        <v>Жук-трейл # 9 Вязынка Трейл 21</v>
      </c>
      <c r="D202" s="107">
        <f>VLOOKUP(C202,Гонки!$E$1:$O$30,11,FALSE)</f>
        <v>9.2770934168591523</v>
      </c>
      <c r="E202" s="55" t="s">
        <v>278</v>
      </c>
      <c r="F202" s="108">
        <f>IF(E202="Ж",VLOOKUP(C202,Гонки!$E$2:$Q$30,12,FALSE),VLOOKUP(C202,Гонки!$E$2:$Q$30,13,FALSE))</f>
        <v>70</v>
      </c>
      <c r="G202" s="52" t="s">
        <v>321</v>
      </c>
      <c r="H202" s="54">
        <v>1984</v>
      </c>
      <c r="I202" s="54"/>
      <c r="J202" s="60" t="str">
        <f t="shared" si="29"/>
        <v>М</v>
      </c>
      <c r="K202" s="96">
        <v>8.6956018518518516E-2</v>
      </c>
      <c r="L202" s="95">
        <f>($K$202/K202)^3</f>
        <v>1</v>
      </c>
      <c r="M202" s="98">
        <f t="shared" si="30"/>
        <v>9.2770934168591523</v>
      </c>
    </row>
    <row r="203" spans="1:13" x14ac:dyDescent="0.25">
      <c r="A203" s="24" t="str">
        <f t="shared" si="26"/>
        <v>Жук-трейл # 9 Вязынка</v>
      </c>
      <c r="B203" s="24" t="str">
        <f t="shared" si="27"/>
        <v>Трейл 21</v>
      </c>
      <c r="C203" s="24" t="str">
        <f t="shared" si="28"/>
        <v>Жук-трейл # 9 Вязынка Трейл 21</v>
      </c>
      <c r="D203" s="107">
        <f>VLOOKUP(C203,Гонки!$E$1:$O$30,11,FALSE)</f>
        <v>9.2770934168591523</v>
      </c>
      <c r="E203" s="31" t="s">
        <v>278</v>
      </c>
      <c r="F203" s="108">
        <f>IF(E203="Ж",VLOOKUP(C203,Гонки!$E$2:$Q$30,12,FALSE),VLOOKUP(C203,Гонки!$E$2:$Q$30,13,FALSE))</f>
        <v>70</v>
      </c>
      <c r="G203" s="24" t="s">
        <v>126</v>
      </c>
      <c r="H203" s="13">
        <v>1978</v>
      </c>
      <c r="I203" s="13"/>
      <c r="J203" s="28" t="str">
        <f t="shared" si="29"/>
        <v>М</v>
      </c>
      <c r="K203" s="89">
        <v>8.789351851851851E-2</v>
      </c>
      <c r="L203" s="90">
        <f t="shared" ref="L203:L254" si="31">($K$202/K203)^3</f>
        <v>0.96834115081330829</v>
      </c>
      <c r="M203" s="99">
        <f t="shared" si="30"/>
        <v>8.9833913154839582</v>
      </c>
    </row>
    <row r="204" spans="1:13" x14ac:dyDescent="0.25">
      <c r="A204" s="24" t="str">
        <f t="shared" si="26"/>
        <v>Жук-трейл # 9 Вязынка</v>
      </c>
      <c r="B204" s="24" t="str">
        <f t="shared" si="27"/>
        <v>Трейл 21</v>
      </c>
      <c r="C204" s="24" t="str">
        <f t="shared" si="28"/>
        <v>Жук-трейл # 9 Вязынка Трейл 21</v>
      </c>
      <c r="D204" s="107">
        <f>VLOOKUP(C204,Гонки!$E$1:$O$30,11,FALSE)</f>
        <v>9.2770934168591523</v>
      </c>
      <c r="E204" s="31" t="s">
        <v>278</v>
      </c>
      <c r="F204" s="108">
        <f>IF(E204="Ж",VLOOKUP(C204,Гонки!$E$2:$Q$30,12,FALSE),VLOOKUP(C204,Гонки!$E$2:$Q$30,13,FALSE))</f>
        <v>70</v>
      </c>
      <c r="G204" s="24" t="s">
        <v>322</v>
      </c>
      <c r="H204" s="13">
        <v>1988</v>
      </c>
      <c r="I204" s="121">
        <v>2536</v>
      </c>
      <c r="J204" s="28" t="str">
        <f t="shared" si="29"/>
        <v>М</v>
      </c>
      <c r="K204" s="89">
        <v>9.0659722222222225E-2</v>
      </c>
      <c r="L204" s="90">
        <f t="shared" si="31"/>
        <v>0.8823802662699568</v>
      </c>
      <c r="M204" s="99">
        <f t="shared" si="30"/>
        <v>8.185924159379443</v>
      </c>
    </row>
    <row r="205" spans="1:13" x14ac:dyDescent="0.25">
      <c r="A205" s="24" t="str">
        <f t="shared" si="26"/>
        <v>Жук-трейл # 9 Вязынка</v>
      </c>
      <c r="B205" s="24" t="str">
        <f t="shared" si="27"/>
        <v>Трейл 21</v>
      </c>
      <c r="C205" s="24" t="str">
        <f t="shared" si="28"/>
        <v>Жук-трейл # 9 Вязынка Трейл 21</v>
      </c>
      <c r="D205" s="107">
        <f>VLOOKUP(C205,Гонки!$E$1:$O$30,11,FALSE)</f>
        <v>9.2770934168591523</v>
      </c>
      <c r="E205" s="31" t="s">
        <v>278</v>
      </c>
      <c r="F205" s="108">
        <f>IF(E205="Ж",VLOOKUP(C205,Гонки!$E$2:$Q$30,12,FALSE),VLOOKUP(C205,Гонки!$E$2:$Q$30,13,FALSE))</f>
        <v>70</v>
      </c>
      <c r="G205" s="24" t="s">
        <v>127</v>
      </c>
      <c r="H205" s="13">
        <v>1995</v>
      </c>
      <c r="I205" s="13"/>
      <c r="J205" s="28" t="str">
        <f t="shared" si="29"/>
        <v>М</v>
      </c>
      <c r="K205" s="89">
        <v>9.1643518518518527E-2</v>
      </c>
      <c r="L205" s="90">
        <f t="shared" si="31"/>
        <v>0.85426708696138598</v>
      </c>
      <c r="M205" s="99">
        <f t="shared" si="30"/>
        <v>7.925115568688919</v>
      </c>
    </row>
    <row r="206" spans="1:13" x14ac:dyDescent="0.25">
      <c r="A206" s="24" t="str">
        <f t="shared" si="26"/>
        <v>Жук-трейл # 9 Вязынка</v>
      </c>
      <c r="B206" s="24" t="str">
        <f t="shared" si="27"/>
        <v>Трейл 21</v>
      </c>
      <c r="C206" s="24" t="str">
        <f t="shared" si="28"/>
        <v>Жук-трейл # 9 Вязынка Трейл 21</v>
      </c>
      <c r="D206" s="107">
        <f>VLOOKUP(C206,Гонки!$E$1:$O$30,11,FALSE)</f>
        <v>9.2770934168591523</v>
      </c>
      <c r="E206" s="31" t="s">
        <v>278</v>
      </c>
      <c r="F206" s="108">
        <f>IF(E206="Ж",VLOOKUP(C206,Гонки!$E$2:$Q$30,12,FALSE),VLOOKUP(C206,Гонки!$E$2:$Q$30,13,FALSE))</f>
        <v>70</v>
      </c>
      <c r="G206" s="24" t="s">
        <v>128</v>
      </c>
      <c r="H206" s="13">
        <v>1997</v>
      </c>
      <c r="I206" s="13">
        <v>2648</v>
      </c>
      <c r="J206" s="28" t="str">
        <f t="shared" si="29"/>
        <v>М</v>
      </c>
      <c r="K206" s="89">
        <v>9.7743055555555555E-2</v>
      </c>
      <c r="L206" s="90">
        <f t="shared" si="31"/>
        <v>0.7041111226420711</v>
      </c>
      <c r="M206" s="99">
        <f t="shared" si="30"/>
        <v>6.5321046606000648</v>
      </c>
    </row>
    <row r="207" spans="1:13" x14ac:dyDescent="0.25">
      <c r="A207" s="24" t="str">
        <f t="shared" si="26"/>
        <v>Жук-трейл # 9 Вязынка</v>
      </c>
      <c r="B207" s="24" t="str">
        <f t="shared" si="27"/>
        <v>Трейл 21</v>
      </c>
      <c r="C207" s="24" t="str">
        <f t="shared" si="28"/>
        <v>Жук-трейл # 9 Вязынка Трейл 21</v>
      </c>
      <c r="D207" s="107">
        <f>VLOOKUP(C207,Гонки!$E$1:$O$30,11,FALSE)</f>
        <v>9.2770934168591523</v>
      </c>
      <c r="E207" s="31" t="s">
        <v>278</v>
      </c>
      <c r="F207" s="108">
        <f>IF(E207="Ж",VLOOKUP(C207,Гонки!$E$2:$Q$30,12,FALSE),VLOOKUP(C207,Гонки!$E$2:$Q$30,13,FALSE))</f>
        <v>70</v>
      </c>
      <c r="G207" s="24" t="s">
        <v>129</v>
      </c>
      <c r="H207" s="13">
        <v>1986</v>
      </c>
      <c r="I207" s="121">
        <v>3000</v>
      </c>
      <c r="J207" s="28" t="str">
        <f t="shared" si="29"/>
        <v>М</v>
      </c>
      <c r="K207" s="89">
        <v>9.9814814814814815E-2</v>
      </c>
      <c r="L207" s="90">
        <f t="shared" si="31"/>
        <v>0.66117119260403301</v>
      </c>
      <c r="M207" s="99">
        <f t="shared" si="30"/>
        <v>6.1337469183237889</v>
      </c>
    </row>
    <row r="208" spans="1:13" x14ac:dyDescent="0.25">
      <c r="A208" s="24" t="str">
        <f t="shared" si="26"/>
        <v>Жук-трейл # 9 Вязынка</v>
      </c>
      <c r="B208" s="24" t="str">
        <f t="shared" si="27"/>
        <v>Трейл 21</v>
      </c>
      <c r="C208" s="24" t="str">
        <f t="shared" si="28"/>
        <v>Жук-трейл # 9 Вязынка Трейл 21</v>
      </c>
      <c r="D208" s="107">
        <f>VLOOKUP(C208,Гонки!$E$1:$O$30,11,FALSE)</f>
        <v>9.2770934168591523</v>
      </c>
      <c r="E208" s="31" t="s">
        <v>278</v>
      </c>
      <c r="F208" s="108">
        <f>IF(E208="Ж",VLOOKUP(C208,Гонки!$E$2:$Q$30,12,FALSE),VLOOKUP(C208,Гонки!$E$2:$Q$30,13,FALSE))</f>
        <v>70</v>
      </c>
      <c r="G208" s="24" t="s">
        <v>130</v>
      </c>
      <c r="H208" s="13">
        <v>1987</v>
      </c>
      <c r="I208" s="13">
        <v>4190</v>
      </c>
      <c r="J208" s="28" t="str">
        <f t="shared" si="29"/>
        <v>М</v>
      </c>
      <c r="K208" s="89">
        <v>0.10074074074074074</v>
      </c>
      <c r="L208" s="90">
        <f t="shared" si="31"/>
        <v>0.64310741862678344</v>
      </c>
      <c r="M208" s="99">
        <f t="shared" si="30"/>
        <v>5.9661675996758161</v>
      </c>
    </row>
    <row r="209" spans="1:13" x14ac:dyDescent="0.25">
      <c r="A209" s="24" t="str">
        <f t="shared" si="26"/>
        <v>Жук-трейл # 9 Вязынка</v>
      </c>
      <c r="B209" s="24" t="str">
        <f t="shared" si="27"/>
        <v>Трейл 21</v>
      </c>
      <c r="C209" s="24" t="str">
        <f t="shared" si="28"/>
        <v>Жук-трейл # 9 Вязынка Трейл 21</v>
      </c>
      <c r="D209" s="107">
        <f>VLOOKUP(C209,Гонки!$E$1:$O$30,11,FALSE)</f>
        <v>9.2770934168591523</v>
      </c>
      <c r="E209" s="31" t="s">
        <v>278</v>
      </c>
      <c r="F209" s="108">
        <f>IF(E209="Ж",VLOOKUP(C209,Гонки!$E$2:$Q$30,12,FALSE),VLOOKUP(C209,Гонки!$E$2:$Q$30,13,FALSE))</f>
        <v>70</v>
      </c>
      <c r="G209" s="24" t="s">
        <v>131</v>
      </c>
      <c r="H209" s="13">
        <v>1987</v>
      </c>
      <c r="I209" s="121">
        <v>3023</v>
      </c>
      <c r="J209" s="28" t="str">
        <f t="shared" si="29"/>
        <v>М</v>
      </c>
      <c r="K209" s="89">
        <v>0.10118055555555555</v>
      </c>
      <c r="L209" s="90">
        <f t="shared" si="31"/>
        <v>0.63475738169987073</v>
      </c>
      <c r="M209" s="99">
        <f t="shared" si="30"/>
        <v>5.8887035270706232</v>
      </c>
    </row>
    <row r="210" spans="1:13" x14ac:dyDescent="0.25">
      <c r="A210" s="24" t="str">
        <f t="shared" si="26"/>
        <v>Жук-трейл # 9 Вязынка</v>
      </c>
      <c r="B210" s="24" t="str">
        <f t="shared" si="27"/>
        <v>Трейл 21</v>
      </c>
      <c r="C210" s="24" t="str">
        <f t="shared" si="28"/>
        <v>Жук-трейл # 9 Вязынка Трейл 21</v>
      </c>
      <c r="D210" s="107">
        <f>VLOOKUP(C210,Гонки!$E$1:$O$30,11,FALSE)</f>
        <v>9.2770934168591523</v>
      </c>
      <c r="E210" s="31" t="s">
        <v>278</v>
      </c>
      <c r="F210" s="108">
        <f>IF(E210="Ж",VLOOKUP(C210,Гонки!$E$2:$Q$30,12,FALSE),VLOOKUP(C210,Гонки!$E$2:$Q$30,13,FALSE))</f>
        <v>70</v>
      </c>
      <c r="G210" s="24" t="s">
        <v>305</v>
      </c>
      <c r="H210" s="13">
        <v>1990</v>
      </c>
      <c r="I210" s="13"/>
      <c r="J210" s="28" t="str">
        <f t="shared" si="29"/>
        <v>М</v>
      </c>
      <c r="K210" s="89">
        <v>0.10243055555555557</v>
      </c>
      <c r="L210" s="90">
        <f t="shared" si="31"/>
        <v>0.6118012421797242</v>
      </c>
      <c r="M210" s="99">
        <f t="shared" si="30"/>
        <v>5.6757372762517715</v>
      </c>
    </row>
    <row r="211" spans="1:13" x14ac:dyDescent="0.25">
      <c r="A211" s="24" t="str">
        <f t="shared" si="26"/>
        <v>Жук-трейл # 9 Вязынка</v>
      </c>
      <c r="B211" s="24" t="str">
        <f t="shared" si="27"/>
        <v>Трейл 21</v>
      </c>
      <c r="C211" s="24" t="str">
        <f t="shared" si="28"/>
        <v>Жук-трейл # 9 Вязынка Трейл 21</v>
      </c>
      <c r="D211" s="107">
        <f>VLOOKUP(C211,Гонки!$E$1:$O$30,11,FALSE)</f>
        <v>9.2770934168591523</v>
      </c>
      <c r="E211" s="31" t="s">
        <v>278</v>
      </c>
      <c r="F211" s="108">
        <f>IF(E211="Ж",VLOOKUP(C211,Гонки!$E$2:$Q$30,12,FALSE),VLOOKUP(C211,Гонки!$E$2:$Q$30,13,FALSE))</f>
        <v>70</v>
      </c>
      <c r="G211" s="24" t="s">
        <v>132</v>
      </c>
      <c r="H211" s="13">
        <v>1984</v>
      </c>
      <c r="I211" s="13"/>
      <c r="J211" s="28" t="str">
        <f t="shared" si="29"/>
        <v>М</v>
      </c>
      <c r="K211" s="89">
        <v>0.10255787037037038</v>
      </c>
      <c r="L211" s="90">
        <f t="shared" si="31"/>
        <v>0.60952560869655281</v>
      </c>
      <c r="M211" s="99">
        <f t="shared" si="30"/>
        <v>5.654626011845858</v>
      </c>
    </row>
    <row r="212" spans="1:13" x14ac:dyDescent="0.25">
      <c r="A212" s="24" t="str">
        <f t="shared" si="26"/>
        <v>Жук-трейл # 9 Вязынка</v>
      </c>
      <c r="B212" s="24" t="str">
        <f t="shared" si="27"/>
        <v>Трейл 21</v>
      </c>
      <c r="C212" s="24" t="str">
        <f t="shared" si="28"/>
        <v>Жук-трейл # 9 Вязынка Трейл 21</v>
      </c>
      <c r="D212" s="107">
        <f>VLOOKUP(C212,Гонки!$E$1:$O$30,11,FALSE)</f>
        <v>9.2770934168591523</v>
      </c>
      <c r="E212" s="31" t="s">
        <v>278</v>
      </c>
      <c r="F212" s="108">
        <f>IF(E212="Ж",VLOOKUP(C212,Гонки!$E$2:$Q$30,12,FALSE),VLOOKUP(C212,Гонки!$E$2:$Q$30,13,FALSE))</f>
        <v>70</v>
      </c>
      <c r="G212" s="24" t="s">
        <v>133</v>
      </c>
      <c r="H212" s="13">
        <v>1969</v>
      </c>
      <c r="I212" s="13"/>
      <c r="J212" s="28" t="str">
        <f t="shared" si="29"/>
        <v>М</v>
      </c>
      <c r="K212" s="89">
        <v>0.10364583333333333</v>
      </c>
      <c r="L212" s="90">
        <f t="shared" si="31"/>
        <v>0.59053194512352503</v>
      </c>
      <c r="M212" s="99">
        <f t="shared" si="30"/>
        <v>5.4784200205504838</v>
      </c>
    </row>
    <row r="213" spans="1:13" x14ac:dyDescent="0.25">
      <c r="A213" s="24" t="str">
        <f t="shared" si="26"/>
        <v>Жук-трейл # 9 Вязынка</v>
      </c>
      <c r="B213" s="24" t="str">
        <f t="shared" si="27"/>
        <v>Трейл 21</v>
      </c>
      <c r="C213" s="24" t="str">
        <f t="shared" si="28"/>
        <v>Жук-трейл # 9 Вязынка Трейл 21</v>
      </c>
      <c r="D213" s="107">
        <f>VLOOKUP(C213,Гонки!$E$1:$O$30,11,FALSE)</f>
        <v>9.2770934168591523</v>
      </c>
      <c r="E213" s="31" t="s">
        <v>278</v>
      </c>
      <c r="F213" s="108">
        <f>IF(E213="Ж",VLOOKUP(C213,Гонки!$E$2:$Q$30,12,FALSE),VLOOKUP(C213,Гонки!$E$2:$Q$30,13,FALSE))</f>
        <v>70</v>
      </c>
      <c r="G213" s="24" t="s">
        <v>134</v>
      </c>
      <c r="H213" s="13">
        <v>1975</v>
      </c>
      <c r="I213" s="13"/>
      <c r="J213" s="28" t="str">
        <f t="shared" si="29"/>
        <v>М</v>
      </c>
      <c r="K213" s="89">
        <v>0.1044212962962963</v>
      </c>
      <c r="L213" s="90">
        <f t="shared" si="31"/>
        <v>0.57747301970821063</v>
      </c>
      <c r="M213" s="99">
        <f t="shared" si="30"/>
        <v>5.3572711495488168</v>
      </c>
    </row>
    <row r="214" spans="1:13" x14ac:dyDescent="0.25">
      <c r="A214" s="24" t="str">
        <f t="shared" si="26"/>
        <v>Жук-трейл # 9 Вязынка</v>
      </c>
      <c r="B214" s="24" t="str">
        <f t="shared" si="27"/>
        <v>Трейл 21</v>
      </c>
      <c r="C214" s="24" t="str">
        <f t="shared" si="28"/>
        <v>Жук-трейл # 9 Вязынка Трейл 21</v>
      </c>
      <c r="D214" s="107">
        <f>VLOOKUP(C214,Гонки!$E$1:$O$30,11,FALSE)</f>
        <v>9.2770934168591523</v>
      </c>
      <c r="E214" s="31" t="s">
        <v>278</v>
      </c>
      <c r="F214" s="108">
        <f>IF(E214="Ж",VLOOKUP(C214,Гонки!$E$2:$Q$30,12,FALSE),VLOOKUP(C214,Гонки!$E$2:$Q$30,13,FALSE))</f>
        <v>70</v>
      </c>
      <c r="G214" s="24" t="s">
        <v>135</v>
      </c>
      <c r="H214" s="13">
        <v>1983</v>
      </c>
      <c r="I214" s="121">
        <v>10</v>
      </c>
      <c r="J214" s="28" t="str">
        <f t="shared" si="29"/>
        <v>М</v>
      </c>
      <c r="K214" s="89">
        <v>0.1053587962962963</v>
      </c>
      <c r="L214" s="90">
        <f t="shared" si="31"/>
        <v>0.56219442980695711</v>
      </c>
      <c r="M214" s="99">
        <f t="shared" si="30"/>
        <v>5.2155302437570068</v>
      </c>
    </row>
    <row r="215" spans="1:13" x14ac:dyDescent="0.25">
      <c r="A215" s="24" t="str">
        <f t="shared" si="26"/>
        <v>Жук-трейл # 9 Вязынка</v>
      </c>
      <c r="B215" s="24" t="str">
        <f t="shared" si="27"/>
        <v>Трейл 21</v>
      </c>
      <c r="C215" s="24" t="str">
        <f t="shared" si="28"/>
        <v>Жук-трейл # 9 Вязынка Трейл 21</v>
      </c>
      <c r="D215" s="107">
        <f>VLOOKUP(C215,Гонки!$E$1:$O$30,11,FALSE)</f>
        <v>9.2770934168591523</v>
      </c>
      <c r="E215" s="31" t="s">
        <v>278</v>
      </c>
      <c r="F215" s="108">
        <f>IF(E215="Ж",VLOOKUP(C215,Гонки!$E$2:$Q$30,12,FALSE),VLOOKUP(C215,Гонки!$E$2:$Q$30,13,FALSE))</f>
        <v>70</v>
      </c>
      <c r="G215" s="24" t="s">
        <v>136</v>
      </c>
      <c r="H215" s="13">
        <v>1988</v>
      </c>
      <c r="I215" s="121">
        <v>2542</v>
      </c>
      <c r="J215" s="28" t="str">
        <f t="shared" si="29"/>
        <v>М</v>
      </c>
      <c r="K215" s="89">
        <v>0.111875</v>
      </c>
      <c r="L215" s="90">
        <f t="shared" si="31"/>
        <v>0.46956940672593961</v>
      </c>
      <c r="M215" s="99">
        <f t="shared" si="30"/>
        <v>4.3562392518956718</v>
      </c>
    </row>
    <row r="216" spans="1:13" x14ac:dyDescent="0.25">
      <c r="A216" s="24" t="str">
        <f t="shared" si="26"/>
        <v>Жук-трейл # 9 Вязынка</v>
      </c>
      <c r="B216" s="24" t="str">
        <f t="shared" si="27"/>
        <v>Трейл 21</v>
      </c>
      <c r="C216" s="24" t="str">
        <f t="shared" si="28"/>
        <v>Жук-трейл # 9 Вязынка Трейл 21</v>
      </c>
      <c r="D216" s="107">
        <f>VLOOKUP(C216,Гонки!$E$1:$O$30,11,FALSE)</f>
        <v>9.2770934168591523</v>
      </c>
      <c r="E216" s="31" t="s">
        <v>278</v>
      </c>
      <c r="F216" s="108">
        <f>IF(E216="Ж",VLOOKUP(C216,Гонки!$E$2:$Q$30,12,FALSE),VLOOKUP(C216,Гонки!$E$2:$Q$30,13,FALSE))</f>
        <v>70</v>
      </c>
      <c r="G216" s="24" t="s">
        <v>306</v>
      </c>
      <c r="H216" s="13">
        <v>1984</v>
      </c>
      <c r="I216" s="13"/>
      <c r="J216" s="28" t="str">
        <f t="shared" si="29"/>
        <v>М</v>
      </c>
      <c r="K216" s="89">
        <v>0.11296296296296297</v>
      </c>
      <c r="L216" s="90">
        <f t="shared" si="31"/>
        <v>0.4561321808832996</v>
      </c>
      <c r="M216" s="99">
        <f t="shared" si="30"/>
        <v>4.2315808524900671</v>
      </c>
    </row>
    <row r="217" spans="1:13" x14ac:dyDescent="0.25">
      <c r="A217" s="24" t="str">
        <f t="shared" si="26"/>
        <v>Жук-трейл # 9 Вязынка</v>
      </c>
      <c r="B217" s="24" t="str">
        <f t="shared" si="27"/>
        <v>Трейл 21</v>
      </c>
      <c r="C217" s="24" t="str">
        <f t="shared" si="28"/>
        <v>Жук-трейл # 9 Вязынка Трейл 21</v>
      </c>
      <c r="D217" s="107">
        <f>VLOOKUP(C217,Гонки!$E$1:$O$30,11,FALSE)</f>
        <v>9.2770934168591523</v>
      </c>
      <c r="E217" s="31" t="s">
        <v>278</v>
      </c>
      <c r="F217" s="108">
        <f>IF(E217="Ж",VLOOKUP(C217,Гонки!$E$2:$Q$30,12,FALSE),VLOOKUP(C217,Гонки!$E$2:$Q$30,13,FALSE))</f>
        <v>70</v>
      </c>
      <c r="G217" s="24" t="s">
        <v>307</v>
      </c>
      <c r="H217" s="13">
        <v>1987</v>
      </c>
      <c r="I217" s="13"/>
      <c r="J217" s="28" t="str">
        <f t="shared" si="29"/>
        <v>М</v>
      </c>
      <c r="K217" s="89">
        <v>0.11369212962962964</v>
      </c>
      <c r="L217" s="90">
        <f t="shared" si="31"/>
        <v>0.4474121094962949</v>
      </c>
      <c r="M217" s="99">
        <f t="shared" si="30"/>
        <v>4.150683935631144</v>
      </c>
    </row>
    <row r="218" spans="1:13" x14ac:dyDescent="0.25">
      <c r="A218" s="24" t="str">
        <f t="shared" si="26"/>
        <v>Жук-трейл # 9 Вязынка</v>
      </c>
      <c r="B218" s="24" t="str">
        <f t="shared" si="27"/>
        <v>Трейл 21</v>
      </c>
      <c r="C218" s="24" t="str">
        <f t="shared" si="28"/>
        <v>Жук-трейл # 9 Вязынка Трейл 21</v>
      </c>
      <c r="D218" s="107">
        <f>VLOOKUP(C218,Гонки!$E$1:$O$30,11,FALSE)</f>
        <v>9.2770934168591523</v>
      </c>
      <c r="E218" s="31" t="s">
        <v>278</v>
      </c>
      <c r="F218" s="108">
        <f>IF(E218="Ж",VLOOKUP(C218,Гонки!$E$2:$Q$30,12,FALSE),VLOOKUP(C218,Гонки!$E$2:$Q$30,13,FALSE))</f>
        <v>70</v>
      </c>
      <c r="G218" s="24" t="s">
        <v>137</v>
      </c>
      <c r="H218" s="13">
        <v>1987</v>
      </c>
      <c r="I218" s="13"/>
      <c r="J218" s="28" t="str">
        <f t="shared" si="29"/>
        <v>М</v>
      </c>
      <c r="K218" s="89">
        <v>0.11385416666666666</v>
      </c>
      <c r="L218" s="90">
        <f t="shared" si="31"/>
        <v>0.44550455866465799</v>
      </c>
      <c r="M218" s="99">
        <f t="shared" si="30"/>
        <v>4.1329874083686411</v>
      </c>
    </row>
    <row r="219" spans="1:13" x14ac:dyDescent="0.25">
      <c r="A219" s="24" t="str">
        <f t="shared" si="26"/>
        <v>Жук-трейл # 9 Вязынка</v>
      </c>
      <c r="B219" s="24" t="str">
        <f t="shared" si="27"/>
        <v>Трейл 21</v>
      </c>
      <c r="C219" s="24" t="str">
        <f t="shared" si="28"/>
        <v>Жук-трейл # 9 Вязынка Трейл 21</v>
      </c>
      <c r="D219" s="107">
        <f>VLOOKUP(C219,Гонки!$E$1:$O$30,11,FALSE)</f>
        <v>9.2770934168591523</v>
      </c>
      <c r="E219" s="31" t="s">
        <v>278</v>
      </c>
      <c r="F219" s="108">
        <f>IF(E219="Ж",VLOOKUP(C219,Гонки!$E$2:$Q$30,12,FALSE),VLOOKUP(C219,Гонки!$E$2:$Q$30,13,FALSE))</f>
        <v>70</v>
      </c>
      <c r="G219" s="24" t="s">
        <v>138</v>
      </c>
      <c r="H219" s="13">
        <v>1983</v>
      </c>
      <c r="I219" s="13"/>
      <c r="J219" s="28" t="str">
        <f t="shared" si="29"/>
        <v>М</v>
      </c>
      <c r="K219" s="89">
        <v>0.11391203703703705</v>
      </c>
      <c r="L219" s="90">
        <f t="shared" si="31"/>
        <v>0.4448259187509323</v>
      </c>
      <c r="M219" s="99">
        <f t="shared" si="30"/>
        <v>4.1266916024925981</v>
      </c>
    </row>
    <row r="220" spans="1:13" x14ac:dyDescent="0.25">
      <c r="A220" s="24" t="str">
        <f t="shared" si="26"/>
        <v>Жук-трейл # 9 Вязынка</v>
      </c>
      <c r="B220" s="24" t="str">
        <f t="shared" si="27"/>
        <v>Трейл 21</v>
      </c>
      <c r="C220" s="24" t="str">
        <f t="shared" si="28"/>
        <v>Жук-трейл # 9 Вязынка Трейл 21</v>
      </c>
      <c r="D220" s="107">
        <f>VLOOKUP(C220,Гонки!$E$1:$O$30,11,FALSE)</f>
        <v>9.2770934168591523</v>
      </c>
      <c r="E220" s="31" t="s">
        <v>278</v>
      </c>
      <c r="F220" s="108">
        <f>IF(E220="Ж",VLOOKUP(C220,Гонки!$E$2:$Q$30,12,FALSE),VLOOKUP(C220,Гонки!$E$2:$Q$30,13,FALSE))</f>
        <v>70</v>
      </c>
      <c r="G220" s="24" t="s">
        <v>323</v>
      </c>
      <c r="H220" s="13">
        <v>1989</v>
      </c>
      <c r="I220" s="121">
        <v>4473</v>
      </c>
      <c r="J220" s="28" t="str">
        <f t="shared" si="29"/>
        <v>М</v>
      </c>
      <c r="K220" s="89">
        <v>0.11398148148148148</v>
      </c>
      <c r="L220" s="90">
        <f t="shared" si="31"/>
        <v>0.44401336906992023</v>
      </c>
      <c r="M220" s="99">
        <f t="shared" si="30"/>
        <v>4.11915350319601</v>
      </c>
    </row>
    <row r="221" spans="1:13" x14ac:dyDescent="0.25">
      <c r="A221" s="24" t="str">
        <f t="shared" si="26"/>
        <v>Жук-трейл # 9 Вязынка</v>
      </c>
      <c r="B221" s="24" t="str">
        <f t="shared" si="27"/>
        <v>Трейл 21</v>
      </c>
      <c r="C221" s="24" t="str">
        <f t="shared" si="28"/>
        <v>Жук-трейл # 9 Вязынка Трейл 21</v>
      </c>
      <c r="D221" s="107">
        <f>VLOOKUP(C221,Гонки!$E$1:$O$30,11,FALSE)</f>
        <v>9.2770934168591523</v>
      </c>
      <c r="E221" s="31" t="s">
        <v>278</v>
      </c>
      <c r="F221" s="108">
        <f>IF(E221="Ж",VLOOKUP(C221,Гонки!$E$2:$Q$30,12,FALSE),VLOOKUP(C221,Гонки!$E$2:$Q$30,13,FALSE))</f>
        <v>70</v>
      </c>
      <c r="G221" s="24" t="s">
        <v>139</v>
      </c>
      <c r="H221" s="13">
        <v>1983</v>
      </c>
      <c r="I221" s="13"/>
      <c r="J221" s="28" t="str">
        <f t="shared" si="29"/>
        <v>М</v>
      </c>
      <c r="K221" s="89">
        <v>0.11672453703703704</v>
      </c>
      <c r="L221" s="90">
        <f t="shared" si="31"/>
        <v>0.4134399684836767</v>
      </c>
      <c r="M221" s="99">
        <f t="shared" si="30"/>
        <v>3.8355212098863727</v>
      </c>
    </row>
    <row r="222" spans="1:13" x14ac:dyDescent="0.25">
      <c r="A222" s="24" t="str">
        <f t="shared" si="26"/>
        <v>Жук-трейл # 9 Вязынка</v>
      </c>
      <c r="B222" s="24" t="str">
        <f t="shared" si="27"/>
        <v>Трейл 21</v>
      </c>
      <c r="C222" s="24" t="str">
        <f t="shared" si="28"/>
        <v>Жук-трейл # 9 Вязынка Трейл 21</v>
      </c>
      <c r="D222" s="107">
        <f>VLOOKUP(C222,Гонки!$E$1:$O$30,11,FALSE)</f>
        <v>9.2770934168591523</v>
      </c>
      <c r="E222" s="31" t="s">
        <v>278</v>
      </c>
      <c r="F222" s="108">
        <f>IF(E222="Ж",VLOOKUP(C222,Гонки!$E$2:$Q$30,12,FALSE),VLOOKUP(C222,Гонки!$E$2:$Q$30,13,FALSE))</f>
        <v>70</v>
      </c>
      <c r="G222" s="24" t="s">
        <v>140</v>
      </c>
      <c r="H222" s="13">
        <v>1982</v>
      </c>
      <c r="I222" s="13"/>
      <c r="J222" s="28" t="str">
        <f t="shared" si="29"/>
        <v>М</v>
      </c>
      <c r="K222" s="89">
        <v>0.11716435185185185</v>
      </c>
      <c r="L222" s="90">
        <f t="shared" si="31"/>
        <v>0.40880147675336903</v>
      </c>
      <c r="M222" s="99">
        <f t="shared" si="30"/>
        <v>3.7924894887909795</v>
      </c>
    </row>
    <row r="223" spans="1:13" x14ac:dyDescent="0.25">
      <c r="A223" s="24" t="str">
        <f t="shared" si="26"/>
        <v>Жук-трейл # 9 Вязынка</v>
      </c>
      <c r="B223" s="24" t="str">
        <f t="shared" si="27"/>
        <v>Трейл 21</v>
      </c>
      <c r="C223" s="24" t="str">
        <f t="shared" si="28"/>
        <v>Жук-трейл # 9 Вязынка Трейл 21</v>
      </c>
      <c r="D223" s="107">
        <f>VLOOKUP(C223,Гонки!$E$1:$O$30,11,FALSE)</f>
        <v>9.2770934168591523</v>
      </c>
      <c r="E223" s="31" t="s">
        <v>278</v>
      </c>
      <c r="F223" s="108">
        <f>IF(E223="Ж",VLOOKUP(C223,Гонки!$E$2:$Q$30,12,FALSE),VLOOKUP(C223,Гонки!$E$2:$Q$30,13,FALSE))</f>
        <v>70</v>
      </c>
      <c r="G223" s="24" t="s">
        <v>141</v>
      </c>
      <c r="H223" s="13">
        <v>1981</v>
      </c>
      <c r="I223" s="13"/>
      <c r="J223" s="28" t="str">
        <f t="shared" si="29"/>
        <v>М</v>
      </c>
      <c r="K223" s="89">
        <v>0.11717592592592592</v>
      </c>
      <c r="L223" s="90">
        <f t="shared" si="31"/>
        <v>0.40868035039067441</v>
      </c>
      <c r="M223" s="99">
        <f t="shared" si="30"/>
        <v>3.791365788209017</v>
      </c>
    </row>
    <row r="224" spans="1:13" x14ac:dyDescent="0.25">
      <c r="A224" s="24" t="str">
        <f t="shared" si="26"/>
        <v>Жук-трейл # 9 Вязынка</v>
      </c>
      <c r="B224" s="24" t="str">
        <f t="shared" si="27"/>
        <v>Трейл 21</v>
      </c>
      <c r="C224" s="24" t="str">
        <f t="shared" si="28"/>
        <v>Жук-трейл # 9 Вязынка Трейл 21</v>
      </c>
      <c r="D224" s="107">
        <f>VLOOKUP(C224,Гонки!$E$1:$O$30,11,FALSE)</f>
        <v>9.2770934168591523</v>
      </c>
      <c r="E224" s="31" t="s">
        <v>278</v>
      </c>
      <c r="F224" s="108">
        <f>IF(E224="Ж",VLOOKUP(C224,Гонки!$E$2:$Q$30,12,FALSE),VLOOKUP(C224,Гонки!$E$2:$Q$30,13,FALSE))</f>
        <v>70</v>
      </c>
      <c r="G224" s="24" t="s">
        <v>142</v>
      </c>
      <c r="H224" s="13">
        <v>1990</v>
      </c>
      <c r="I224" s="13">
        <v>3190</v>
      </c>
      <c r="J224" s="28" t="str">
        <f t="shared" si="29"/>
        <v>М</v>
      </c>
      <c r="K224" s="89">
        <v>0.11723379629629631</v>
      </c>
      <c r="L224" s="90">
        <f t="shared" si="31"/>
        <v>0.40807543581989625</v>
      </c>
      <c r="M224" s="99">
        <f t="shared" si="30"/>
        <v>3.785753939226689</v>
      </c>
    </row>
    <row r="225" spans="1:13" x14ac:dyDescent="0.25">
      <c r="A225" s="24" t="str">
        <f t="shared" si="26"/>
        <v>Жук-трейл # 9 Вязынка</v>
      </c>
      <c r="B225" s="24" t="str">
        <f t="shared" si="27"/>
        <v>Трейл 21</v>
      </c>
      <c r="C225" s="24" t="str">
        <f t="shared" si="28"/>
        <v>Жук-трейл # 9 Вязынка Трейл 21</v>
      </c>
      <c r="D225" s="107">
        <f>VLOOKUP(C225,Гонки!$E$1:$O$30,11,FALSE)</f>
        <v>9.2770934168591523</v>
      </c>
      <c r="E225" s="31" t="s">
        <v>278</v>
      </c>
      <c r="F225" s="108">
        <f>IF(E225="Ж",VLOOKUP(C225,Гонки!$E$2:$Q$30,12,FALSE),VLOOKUP(C225,Гонки!$E$2:$Q$30,13,FALSE))</f>
        <v>70</v>
      </c>
      <c r="G225" s="24" t="s">
        <v>143</v>
      </c>
      <c r="H225" s="13">
        <v>1970</v>
      </c>
      <c r="I225" s="13">
        <v>1568</v>
      </c>
      <c r="J225" s="28" t="str">
        <f t="shared" si="29"/>
        <v>М</v>
      </c>
      <c r="K225" s="89">
        <v>0.11895833333333333</v>
      </c>
      <c r="L225" s="90">
        <f t="shared" si="31"/>
        <v>0.39058389003152555</v>
      </c>
      <c r="M225" s="99">
        <f t="shared" si="30"/>
        <v>3.6234832349427046</v>
      </c>
    </row>
    <row r="226" spans="1:13" x14ac:dyDescent="0.25">
      <c r="A226" s="24" t="str">
        <f t="shared" si="26"/>
        <v>Жук-трейл # 9 Вязынка</v>
      </c>
      <c r="B226" s="24" t="str">
        <f t="shared" si="27"/>
        <v>Трейл 21</v>
      </c>
      <c r="C226" s="24" t="str">
        <f t="shared" si="28"/>
        <v>Жук-трейл # 9 Вязынка Трейл 21</v>
      </c>
      <c r="D226" s="107">
        <f>VLOOKUP(C226,Гонки!$E$1:$O$30,11,FALSE)</f>
        <v>9.2770934168591523</v>
      </c>
      <c r="E226" s="31" t="s">
        <v>278</v>
      </c>
      <c r="F226" s="108">
        <f>IF(E226="Ж",VLOOKUP(C226,Гонки!$E$2:$Q$30,12,FALSE),VLOOKUP(C226,Гонки!$E$2:$Q$30,13,FALSE))</f>
        <v>70</v>
      </c>
      <c r="G226" s="24" t="s">
        <v>144</v>
      </c>
      <c r="H226" s="13">
        <v>1979</v>
      </c>
      <c r="I226" s="121">
        <v>4237</v>
      </c>
      <c r="J226" s="28" t="str">
        <f t="shared" si="29"/>
        <v>М</v>
      </c>
      <c r="K226" s="89">
        <v>0.11950231481481481</v>
      </c>
      <c r="L226" s="90">
        <f t="shared" si="31"/>
        <v>0.38527425163504508</v>
      </c>
      <c r="M226" s="99">
        <f t="shared" si="30"/>
        <v>3.5742252235288134</v>
      </c>
    </row>
    <row r="227" spans="1:13" x14ac:dyDescent="0.25">
      <c r="A227" s="24" t="str">
        <f t="shared" si="26"/>
        <v>Жук-трейл # 9 Вязынка</v>
      </c>
      <c r="B227" s="24" t="str">
        <f t="shared" si="27"/>
        <v>Трейл 21</v>
      </c>
      <c r="C227" s="24" t="str">
        <f t="shared" si="28"/>
        <v>Жук-трейл # 9 Вязынка Трейл 21</v>
      </c>
      <c r="D227" s="107">
        <f>VLOOKUP(C227,Гонки!$E$1:$O$30,11,FALSE)</f>
        <v>9.2770934168591523</v>
      </c>
      <c r="E227" s="31" t="s">
        <v>278</v>
      </c>
      <c r="F227" s="108">
        <f>IF(E227="Ж",VLOOKUP(C227,Гонки!$E$2:$Q$30,12,FALSE),VLOOKUP(C227,Гонки!$E$2:$Q$30,13,FALSE))</f>
        <v>70</v>
      </c>
      <c r="G227" s="24" t="s">
        <v>324</v>
      </c>
      <c r="H227" s="13">
        <v>1983</v>
      </c>
      <c r="I227" s="121">
        <v>3249</v>
      </c>
      <c r="J227" s="28" t="str">
        <f t="shared" si="29"/>
        <v>М</v>
      </c>
      <c r="K227" s="89">
        <v>0.11976851851851851</v>
      </c>
      <c r="L227" s="90">
        <f t="shared" si="31"/>
        <v>0.38271096594348269</v>
      </c>
      <c r="M227" s="99">
        <f t="shared" si="30"/>
        <v>3.5504453827140905</v>
      </c>
    </row>
    <row r="228" spans="1:13" x14ac:dyDescent="0.25">
      <c r="A228" s="24" t="str">
        <f t="shared" si="26"/>
        <v>Жук-трейл # 9 Вязынка</v>
      </c>
      <c r="B228" s="24" t="str">
        <f t="shared" si="27"/>
        <v>Трейл 21</v>
      </c>
      <c r="C228" s="24" t="str">
        <f t="shared" si="28"/>
        <v>Жук-трейл # 9 Вязынка Трейл 21</v>
      </c>
      <c r="D228" s="107">
        <f>VLOOKUP(C228,Гонки!$E$1:$O$30,11,FALSE)</f>
        <v>9.2770934168591523</v>
      </c>
      <c r="E228" s="31" t="s">
        <v>278</v>
      </c>
      <c r="F228" s="108">
        <f>IF(E228="Ж",VLOOKUP(C228,Гонки!$E$2:$Q$30,12,FALSE),VLOOKUP(C228,Гонки!$E$2:$Q$30,13,FALSE))</f>
        <v>70</v>
      </c>
      <c r="G228" s="24" t="s">
        <v>145</v>
      </c>
      <c r="H228" s="13">
        <v>1982</v>
      </c>
      <c r="I228" s="13">
        <v>4895</v>
      </c>
      <c r="J228" s="28" t="str">
        <f t="shared" si="29"/>
        <v>М</v>
      </c>
      <c r="K228" s="89">
        <v>0.12030092592592594</v>
      </c>
      <c r="L228" s="90">
        <f t="shared" si="31"/>
        <v>0.37765220873969024</v>
      </c>
      <c r="M228" s="99">
        <f t="shared" si="30"/>
        <v>3.5035148195612988</v>
      </c>
    </row>
    <row r="229" spans="1:13" x14ac:dyDescent="0.25">
      <c r="A229" s="24" t="str">
        <f t="shared" si="26"/>
        <v>Жук-трейл # 9 Вязынка</v>
      </c>
      <c r="B229" s="24" t="str">
        <f t="shared" si="27"/>
        <v>Трейл 21</v>
      </c>
      <c r="C229" s="24" t="str">
        <f t="shared" si="28"/>
        <v>Жук-трейл # 9 Вязынка Трейл 21</v>
      </c>
      <c r="D229" s="107">
        <f>VLOOKUP(C229,Гонки!$E$1:$O$30,11,FALSE)</f>
        <v>9.2770934168591523</v>
      </c>
      <c r="E229" s="31" t="s">
        <v>278</v>
      </c>
      <c r="F229" s="108">
        <f>IF(E229="Ж",VLOOKUP(C229,Гонки!$E$2:$Q$30,12,FALSE),VLOOKUP(C229,Гонки!$E$2:$Q$30,13,FALSE))</f>
        <v>70</v>
      </c>
      <c r="G229" s="24" t="s">
        <v>146</v>
      </c>
      <c r="H229" s="13">
        <v>1990</v>
      </c>
      <c r="I229" s="13"/>
      <c r="J229" s="28" t="str">
        <f t="shared" si="29"/>
        <v>М</v>
      </c>
      <c r="K229" s="89">
        <v>0.12048611111111111</v>
      </c>
      <c r="L229" s="90">
        <f t="shared" si="31"/>
        <v>0.37591354794042631</v>
      </c>
      <c r="M229" s="99">
        <f t="shared" si="30"/>
        <v>3.4873851009062964</v>
      </c>
    </row>
    <row r="230" spans="1:13" x14ac:dyDescent="0.25">
      <c r="A230" s="24" t="str">
        <f t="shared" si="26"/>
        <v>Жук-трейл # 9 Вязынка</v>
      </c>
      <c r="B230" s="24" t="str">
        <f t="shared" si="27"/>
        <v>Трейл 21</v>
      </c>
      <c r="C230" s="24" t="str">
        <f t="shared" si="28"/>
        <v>Жук-трейл # 9 Вязынка Трейл 21</v>
      </c>
      <c r="D230" s="107">
        <f>VLOOKUP(C230,Гонки!$E$1:$O$30,11,FALSE)</f>
        <v>9.2770934168591523</v>
      </c>
      <c r="E230" s="31" t="s">
        <v>278</v>
      </c>
      <c r="F230" s="108">
        <f>IF(E230="Ж",VLOOKUP(C230,Гонки!$E$2:$Q$30,12,FALSE),VLOOKUP(C230,Гонки!$E$2:$Q$30,13,FALSE))</f>
        <v>70</v>
      </c>
      <c r="G230" s="24" t="s">
        <v>147</v>
      </c>
      <c r="H230" s="13">
        <v>1979</v>
      </c>
      <c r="I230" s="13"/>
      <c r="J230" s="28" t="str">
        <f t="shared" si="29"/>
        <v>М</v>
      </c>
      <c r="K230" s="89">
        <v>0.1208101851851852</v>
      </c>
      <c r="L230" s="90">
        <f t="shared" si="31"/>
        <v>0.37289648442529072</v>
      </c>
      <c r="M230" s="99">
        <f t="shared" si="30"/>
        <v>3.4593955208317859</v>
      </c>
    </row>
    <row r="231" spans="1:13" x14ac:dyDescent="0.25">
      <c r="A231" s="24" t="str">
        <f t="shared" si="26"/>
        <v>Жук-трейл # 9 Вязынка</v>
      </c>
      <c r="B231" s="24" t="str">
        <f t="shared" si="27"/>
        <v>Трейл 21</v>
      </c>
      <c r="C231" s="24" t="str">
        <f t="shared" si="28"/>
        <v>Жук-трейл # 9 Вязынка Трейл 21</v>
      </c>
      <c r="D231" s="107">
        <f>VLOOKUP(C231,Гонки!$E$1:$O$30,11,FALSE)</f>
        <v>9.2770934168591523</v>
      </c>
      <c r="E231" s="31" t="s">
        <v>278</v>
      </c>
      <c r="F231" s="108">
        <f>IF(E231="Ж",VLOOKUP(C231,Гонки!$E$2:$Q$30,12,FALSE),VLOOKUP(C231,Гонки!$E$2:$Q$30,13,FALSE))</f>
        <v>70</v>
      </c>
      <c r="G231" s="24" t="s">
        <v>325</v>
      </c>
      <c r="H231" s="13">
        <v>1980</v>
      </c>
      <c r="I231" s="13">
        <v>3417</v>
      </c>
      <c r="J231" s="28" t="str">
        <f t="shared" si="29"/>
        <v>М</v>
      </c>
      <c r="K231" s="89">
        <v>0.12106481481481481</v>
      </c>
      <c r="L231" s="90">
        <f t="shared" si="31"/>
        <v>0.37054854553315253</v>
      </c>
      <c r="M231" s="99">
        <f t="shared" si="30"/>
        <v>3.4376134723923433</v>
      </c>
    </row>
    <row r="232" spans="1:13" x14ac:dyDescent="0.25">
      <c r="A232" s="24" t="str">
        <f t="shared" si="26"/>
        <v>Жук-трейл # 9 Вязынка</v>
      </c>
      <c r="B232" s="24" t="str">
        <f t="shared" si="27"/>
        <v>Трейл 21</v>
      </c>
      <c r="C232" s="24" t="str">
        <f t="shared" si="28"/>
        <v>Жук-трейл # 9 Вязынка Трейл 21</v>
      </c>
      <c r="D232" s="107">
        <f>VLOOKUP(C232,Гонки!$E$1:$O$30,11,FALSE)</f>
        <v>9.2770934168591523</v>
      </c>
      <c r="E232" s="31" t="s">
        <v>278</v>
      </c>
      <c r="F232" s="108">
        <f>IF(E232="Ж",VLOOKUP(C232,Гонки!$E$2:$Q$30,12,FALSE),VLOOKUP(C232,Гонки!$E$2:$Q$30,13,FALSE))</f>
        <v>70</v>
      </c>
      <c r="G232" s="24" t="s">
        <v>308</v>
      </c>
      <c r="H232" s="13">
        <v>1987</v>
      </c>
      <c r="I232" s="121">
        <v>4543</v>
      </c>
      <c r="J232" s="28" t="str">
        <f t="shared" si="29"/>
        <v>М</v>
      </c>
      <c r="K232" s="89">
        <v>0.12179398148148148</v>
      </c>
      <c r="L232" s="90">
        <f t="shared" si="31"/>
        <v>0.3639330149600925</v>
      </c>
      <c r="M232" s="99">
        <f t="shared" si="30"/>
        <v>3.3762405772639776</v>
      </c>
    </row>
    <row r="233" spans="1:13" x14ac:dyDescent="0.25">
      <c r="A233" s="24" t="str">
        <f t="shared" si="26"/>
        <v>Жук-трейл # 9 Вязынка</v>
      </c>
      <c r="B233" s="24" t="str">
        <f t="shared" si="27"/>
        <v>Трейл 21</v>
      </c>
      <c r="C233" s="24" t="str">
        <f t="shared" si="28"/>
        <v>Жук-трейл # 9 Вязынка Трейл 21</v>
      </c>
      <c r="D233" s="107">
        <f>VLOOKUP(C233,Гонки!$E$1:$O$30,11,FALSE)</f>
        <v>9.2770934168591523</v>
      </c>
      <c r="E233" s="31" t="s">
        <v>278</v>
      </c>
      <c r="F233" s="108">
        <f>IF(E233="Ж",VLOOKUP(C233,Гонки!$E$2:$Q$30,12,FALSE),VLOOKUP(C233,Гонки!$E$2:$Q$30,13,FALSE))</f>
        <v>70</v>
      </c>
      <c r="G233" s="24" t="s">
        <v>148</v>
      </c>
      <c r="H233" s="13">
        <v>1977</v>
      </c>
      <c r="I233" s="13"/>
      <c r="J233" s="28" t="str">
        <f t="shared" si="29"/>
        <v>М</v>
      </c>
      <c r="K233" s="89">
        <v>0.1241087962962963</v>
      </c>
      <c r="L233" s="90">
        <f t="shared" si="31"/>
        <v>0.34394678045635813</v>
      </c>
      <c r="M233" s="99">
        <f t="shared" si="30"/>
        <v>3.19082641272158</v>
      </c>
    </row>
    <row r="234" spans="1:13" x14ac:dyDescent="0.25">
      <c r="A234" s="24" t="str">
        <f t="shared" si="26"/>
        <v>Жук-трейл # 9 Вязынка</v>
      </c>
      <c r="B234" s="24" t="str">
        <f t="shared" si="27"/>
        <v>Трейл 21</v>
      </c>
      <c r="C234" s="24" t="str">
        <f t="shared" si="28"/>
        <v>Жук-трейл # 9 Вязынка Трейл 21</v>
      </c>
      <c r="D234" s="107">
        <f>VLOOKUP(C234,Гонки!$E$1:$O$30,11,FALSE)</f>
        <v>9.2770934168591523</v>
      </c>
      <c r="E234" s="31" t="s">
        <v>278</v>
      </c>
      <c r="F234" s="108">
        <f>IF(E234="Ж",VLOOKUP(C234,Гонки!$E$2:$Q$30,12,FALSE),VLOOKUP(C234,Гонки!$E$2:$Q$30,13,FALSE))</f>
        <v>70</v>
      </c>
      <c r="G234" s="24" t="s">
        <v>149</v>
      </c>
      <c r="H234" s="13">
        <v>1983</v>
      </c>
      <c r="I234" s="13"/>
      <c r="J234" s="28" t="str">
        <f t="shared" si="29"/>
        <v>М</v>
      </c>
      <c r="K234" s="89">
        <v>0.1246412037037037</v>
      </c>
      <c r="L234" s="90">
        <f t="shared" si="31"/>
        <v>0.33955805372684622</v>
      </c>
      <c r="M234" s="99">
        <f t="shared" si="30"/>
        <v>3.1501117848708313</v>
      </c>
    </row>
    <row r="235" spans="1:13" x14ac:dyDescent="0.25">
      <c r="A235" s="24" t="str">
        <f t="shared" si="26"/>
        <v>Жук-трейл # 9 Вязынка</v>
      </c>
      <c r="B235" s="24" t="str">
        <f t="shared" si="27"/>
        <v>Трейл 21</v>
      </c>
      <c r="C235" s="24" t="str">
        <f t="shared" si="28"/>
        <v>Жук-трейл # 9 Вязынка Трейл 21</v>
      </c>
      <c r="D235" s="107">
        <f>VLOOKUP(C235,Гонки!$E$1:$O$30,11,FALSE)</f>
        <v>9.2770934168591523</v>
      </c>
      <c r="E235" s="31" t="s">
        <v>278</v>
      </c>
      <c r="F235" s="108">
        <f>IF(E235="Ж",VLOOKUP(C235,Гонки!$E$2:$Q$30,12,FALSE),VLOOKUP(C235,Гонки!$E$2:$Q$30,13,FALSE))</f>
        <v>70</v>
      </c>
      <c r="G235" s="24" t="s">
        <v>309</v>
      </c>
      <c r="H235" s="13">
        <v>1979</v>
      </c>
      <c r="I235" s="13">
        <v>1518</v>
      </c>
      <c r="J235" s="28" t="str">
        <f t="shared" si="29"/>
        <v>М</v>
      </c>
      <c r="K235" s="89">
        <v>0.12634259259259259</v>
      </c>
      <c r="L235" s="90">
        <f t="shared" si="31"/>
        <v>0.32602401053582902</v>
      </c>
      <c r="M235" s="99">
        <f t="shared" si="30"/>
        <v>3.0245552018799584</v>
      </c>
    </row>
    <row r="236" spans="1:13" x14ac:dyDescent="0.25">
      <c r="A236" s="24" t="str">
        <f t="shared" si="26"/>
        <v>Жук-трейл # 9 Вязынка</v>
      </c>
      <c r="B236" s="24" t="str">
        <f t="shared" si="27"/>
        <v>Трейл 21</v>
      </c>
      <c r="C236" s="24" t="str">
        <f t="shared" si="28"/>
        <v>Жук-трейл # 9 Вязынка Трейл 21</v>
      </c>
      <c r="D236" s="107">
        <f>VLOOKUP(C236,Гонки!$E$1:$O$30,11,FALSE)</f>
        <v>9.2770934168591523</v>
      </c>
      <c r="E236" s="31" t="s">
        <v>278</v>
      </c>
      <c r="F236" s="108">
        <f>IF(E236="Ж",VLOOKUP(C236,Гонки!$E$2:$Q$30,12,FALSE),VLOOKUP(C236,Гонки!$E$2:$Q$30,13,FALSE))</f>
        <v>70</v>
      </c>
      <c r="G236" s="24" t="s">
        <v>150</v>
      </c>
      <c r="H236" s="13">
        <v>1984</v>
      </c>
      <c r="I236" s="121">
        <v>2913</v>
      </c>
      <c r="J236" s="28" t="str">
        <f t="shared" si="29"/>
        <v>М</v>
      </c>
      <c r="K236" s="89">
        <v>0.12637731481481482</v>
      </c>
      <c r="L236" s="90">
        <f t="shared" si="31"/>
        <v>0.325755358645408</v>
      </c>
      <c r="M236" s="99">
        <f t="shared" si="30"/>
        <v>3.0220628931959066</v>
      </c>
    </row>
    <row r="237" spans="1:13" x14ac:dyDescent="0.25">
      <c r="A237" s="24" t="str">
        <f t="shared" si="26"/>
        <v>Жук-трейл # 9 Вязынка</v>
      </c>
      <c r="B237" s="24" t="str">
        <f t="shared" si="27"/>
        <v>Трейл 21</v>
      </c>
      <c r="C237" s="24" t="str">
        <f t="shared" si="28"/>
        <v>Жук-трейл # 9 Вязынка Трейл 21</v>
      </c>
      <c r="D237" s="107">
        <f>VLOOKUP(C237,Гонки!$E$1:$O$30,11,FALSE)</f>
        <v>9.2770934168591523</v>
      </c>
      <c r="E237" s="31" t="s">
        <v>278</v>
      </c>
      <c r="F237" s="108">
        <f>IF(E237="Ж",VLOOKUP(C237,Гонки!$E$2:$Q$30,12,FALSE),VLOOKUP(C237,Гонки!$E$2:$Q$30,13,FALSE))</f>
        <v>70</v>
      </c>
      <c r="G237" s="24" t="s">
        <v>151</v>
      </c>
      <c r="H237" s="13">
        <v>1969</v>
      </c>
      <c r="I237" s="13"/>
      <c r="J237" s="28" t="str">
        <f t="shared" si="29"/>
        <v>М</v>
      </c>
      <c r="K237" s="89">
        <v>0.12748842592592594</v>
      </c>
      <c r="L237" s="90">
        <f t="shared" si="31"/>
        <v>0.31731212102523698</v>
      </c>
      <c r="M237" s="99">
        <f t="shared" si="30"/>
        <v>2.9437341890528406</v>
      </c>
    </row>
    <row r="238" spans="1:13" x14ac:dyDescent="0.25">
      <c r="A238" s="24" t="str">
        <f t="shared" si="26"/>
        <v>Жук-трейл # 9 Вязынка</v>
      </c>
      <c r="B238" s="24" t="str">
        <f t="shared" si="27"/>
        <v>Трейл 21</v>
      </c>
      <c r="C238" s="24" t="str">
        <f t="shared" si="28"/>
        <v>Жук-трейл # 9 Вязынка Трейл 21</v>
      </c>
      <c r="D238" s="107">
        <f>VLOOKUP(C238,Гонки!$E$1:$O$30,11,FALSE)</f>
        <v>9.2770934168591523</v>
      </c>
      <c r="E238" s="31" t="s">
        <v>278</v>
      </c>
      <c r="F238" s="108">
        <f>IF(E238="Ж",VLOOKUP(C238,Гонки!$E$2:$Q$30,12,FALSE),VLOOKUP(C238,Гонки!$E$2:$Q$30,13,FALSE))</f>
        <v>70</v>
      </c>
      <c r="G238" s="24" t="s">
        <v>152</v>
      </c>
      <c r="H238" s="13">
        <v>1980</v>
      </c>
      <c r="I238" s="13"/>
      <c r="J238" s="28" t="str">
        <f t="shared" si="29"/>
        <v>М</v>
      </c>
      <c r="K238" s="89">
        <v>0.12805555555555556</v>
      </c>
      <c r="L238" s="90">
        <f t="shared" si="31"/>
        <v>0.31311484997236788</v>
      </c>
      <c r="M238" s="99">
        <f t="shared" si="30"/>
        <v>2.904795713399495</v>
      </c>
    </row>
    <row r="239" spans="1:13" x14ac:dyDescent="0.25">
      <c r="A239" s="24" t="str">
        <f t="shared" si="26"/>
        <v>Жук-трейл # 9 Вязынка</v>
      </c>
      <c r="B239" s="24" t="str">
        <f t="shared" si="27"/>
        <v>Трейл 21</v>
      </c>
      <c r="C239" s="24" t="str">
        <f t="shared" si="28"/>
        <v>Жук-трейл # 9 Вязынка Трейл 21</v>
      </c>
      <c r="D239" s="107">
        <f>VLOOKUP(C239,Гонки!$E$1:$O$30,11,FALSE)</f>
        <v>9.2770934168591523</v>
      </c>
      <c r="E239" s="31" t="s">
        <v>278</v>
      </c>
      <c r="F239" s="108">
        <f>IF(E239="Ж",VLOOKUP(C239,Гонки!$E$2:$Q$30,12,FALSE),VLOOKUP(C239,Гонки!$E$2:$Q$30,13,FALSE))</f>
        <v>70</v>
      </c>
      <c r="G239" s="24" t="s">
        <v>153</v>
      </c>
      <c r="H239" s="13">
        <v>1983</v>
      </c>
      <c r="I239" s="13"/>
      <c r="J239" s="28" t="str">
        <f t="shared" si="29"/>
        <v>М</v>
      </c>
      <c r="K239" s="89">
        <v>0.13335648148148146</v>
      </c>
      <c r="L239" s="90">
        <f t="shared" si="31"/>
        <v>0.27724042366819218</v>
      </c>
      <c r="M239" s="99">
        <f t="shared" si="30"/>
        <v>2.571985309299428</v>
      </c>
    </row>
    <row r="240" spans="1:13" x14ac:dyDescent="0.25">
      <c r="A240" s="24" t="str">
        <f t="shared" si="26"/>
        <v>Жук-трейл # 9 Вязынка</v>
      </c>
      <c r="B240" s="24" t="str">
        <f t="shared" si="27"/>
        <v>Трейл 21</v>
      </c>
      <c r="C240" s="24" t="str">
        <f t="shared" si="28"/>
        <v>Жук-трейл # 9 Вязынка Трейл 21</v>
      </c>
      <c r="D240" s="107">
        <f>VLOOKUP(C240,Гонки!$E$1:$O$30,11,FALSE)</f>
        <v>9.2770934168591523</v>
      </c>
      <c r="E240" s="31" t="s">
        <v>278</v>
      </c>
      <c r="F240" s="108">
        <f>IF(E240="Ж",VLOOKUP(C240,Гонки!$E$2:$Q$30,12,FALSE),VLOOKUP(C240,Гонки!$E$2:$Q$30,13,FALSE))</f>
        <v>70</v>
      </c>
      <c r="G240" s="24" t="s">
        <v>154</v>
      </c>
      <c r="H240" s="13">
        <v>1983</v>
      </c>
      <c r="I240" s="13"/>
      <c r="J240" s="28" t="str">
        <f t="shared" si="29"/>
        <v>М</v>
      </c>
      <c r="K240" s="89">
        <v>0.13347222222222221</v>
      </c>
      <c r="L240" s="90">
        <f t="shared" si="31"/>
        <v>0.27651981991300084</v>
      </c>
      <c r="M240" s="99">
        <f t="shared" si="30"/>
        <v>2.5653002009459787</v>
      </c>
    </row>
    <row r="241" spans="1:13" x14ac:dyDescent="0.25">
      <c r="A241" s="24" t="str">
        <f t="shared" si="26"/>
        <v>Жук-трейл # 9 Вязынка</v>
      </c>
      <c r="B241" s="24" t="str">
        <f t="shared" si="27"/>
        <v>Трейл 21</v>
      </c>
      <c r="C241" s="24" t="str">
        <f t="shared" si="28"/>
        <v>Жук-трейл # 9 Вязынка Трейл 21</v>
      </c>
      <c r="D241" s="107">
        <f>VLOOKUP(C241,Гонки!$E$1:$O$30,11,FALSE)</f>
        <v>9.2770934168591523</v>
      </c>
      <c r="E241" s="31" t="s">
        <v>278</v>
      </c>
      <c r="F241" s="108">
        <f>IF(E241="Ж",VLOOKUP(C241,Гонки!$E$2:$Q$30,12,FALSE),VLOOKUP(C241,Гонки!$E$2:$Q$30,13,FALSE))</f>
        <v>70</v>
      </c>
      <c r="G241" s="24" t="s">
        <v>155</v>
      </c>
      <c r="H241" s="13">
        <v>1984</v>
      </c>
      <c r="I241" s="13">
        <v>2901</v>
      </c>
      <c r="J241" s="28" t="str">
        <f t="shared" si="29"/>
        <v>М</v>
      </c>
      <c r="K241" s="89">
        <v>0.13586805555555556</v>
      </c>
      <c r="L241" s="90">
        <f t="shared" si="31"/>
        <v>0.26214818709103771</v>
      </c>
      <c r="M241" s="99">
        <f t="shared" si="30"/>
        <v>2.4319732207038274</v>
      </c>
    </row>
    <row r="242" spans="1:13" x14ac:dyDescent="0.25">
      <c r="A242" s="24" t="str">
        <f t="shared" si="26"/>
        <v>Жук-трейл # 9 Вязынка</v>
      </c>
      <c r="B242" s="24" t="str">
        <f t="shared" si="27"/>
        <v>Трейл 21</v>
      </c>
      <c r="C242" s="24" t="str">
        <f t="shared" si="28"/>
        <v>Жук-трейл # 9 Вязынка Трейл 21</v>
      </c>
      <c r="D242" s="107">
        <f>VLOOKUP(C242,Гонки!$E$1:$O$30,11,FALSE)</f>
        <v>9.2770934168591523</v>
      </c>
      <c r="E242" s="31" t="s">
        <v>278</v>
      </c>
      <c r="F242" s="108">
        <f>IF(E242="Ж",VLOOKUP(C242,Гонки!$E$2:$Q$30,12,FALSE),VLOOKUP(C242,Гонки!$E$2:$Q$30,13,FALSE))</f>
        <v>70</v>
      </c>
      <c r="G242" s="24" t="s">
        <v>156</v>
      </c>
      <c r="H242" s="13">
        <v>1977</v>
      </c>
      <c r="I242" s="13"/>
      <c r="J242" s="28" t="str">
        <f t="shared" si="29"/>
        <v>М</v>
      </c>
      <c r="K242" s="89">
        <v>0.13645833333333332</v>
      </c>
      <c r="L242" s="90">
        <f t="shared" si="31"/>
        <v>0.25876095853151104</v>
      </c>
      <c r="M242" s="99">
        <f t="shared" si="30"/>
        <v>2.4005495849328451</v>
      </c>
    </row>
    <row r="243" spans="1:13" x14ac:dyDescent="0.25">
      <c r="A243" s="24" t="str">
        <f t="shared" si="26"/>
        <v>Жук-трейл # 9 Вязынка</v>
      </c>
      <c r="B243" s="24" t="str">
        <f t="shared" si="27"/>
        <v>Трейл 21</v>
      </c>
      <c r="C243" s="24" t="str">
        <f t="shared" si="28"/>
        <v>Жук-трейл # 9 Вязынка Трейл 21</v>
      </c>
      <c r="D243" s="107">
        <f>VLOOKUP(C243,Гонки!$E$1:$O$30,11,FALSE)</f>
        <v>9.2770934168591523</v>
      </c>
      <c r="E243" s="31" t="s">
        <v>278</v>
      </c>
      <c r="F243" s="108">
        <f>IF(E243="Ж",VLOOKUP(C243,Гонки!$E$2:$Q$30,12,FALSE),VLOOKUP(C243,Гонки!$E$2:$Q$30,13,FALSE))</f>
        <v>70</v>
      </c>
      <c r="G243" s="24" t="s">
        <v>157</v>
      </c>
      <c r="H243" s="13">
        <v>1979</v>
      </c>
      <c r="I243" s="13"/>
      <c r="J243" s="28" t="str">
        <f t="shared" si="29"/>
        <v>М</v>
      </c>
      <c r="K243" s="89">
        <v>0.13646990740740741</v>
      </c>
      <c r="L243" s="90">
        <f t="shared" si="31"/>
        <v>0.25869512721605359</v>
      </c>
      <c r="M243" s="99">
        <f t="shared" si="30"/>
        <v>2.3999388616695918</v>
      </c>
    </row>
    <row r="244" spans="1:13" x14ac:dyDescent="0.25">
      <c r="A244" s="24" t="str">
        <f t="shared" si="26"/>
        <v>Жук-трейл # 9 Вязынка</v>
      </c>
      <c r="B244" s="24" t="str">
        <f t="shared" si="27"/>
        <v>Трейл 21</v>
      </c>
      <c r="C244" s="24" t="str">
        <f t="shared" si="28"/>
        <v>Жук-трейл # 9 Вязынка Трейл 21</v>
      </c>
      <c r="D244" s="107">
        <f>VLOOKUP(C244,Гонки!$E$1:$O$30,11,FALSE)</f>
        <v>9.2770934168591523</v>
      </c>
      <c r="E244" s="31" t="s">
        <v>278</v>
      </c>
      <c r="F244" s="108">
        <f>IF(E244="Ж",VLOOKUP(C244,Гонки!$E$2:$Q$30,12,FALSE),VLOOKUP(C244,Гонки!$E$2:$Q$30,13,FALSE))</f>
        <v>70</v>
      </c>
      <c r="G244" s="24" t="s">
        <v>158</v>
      </c>
      <c r="H244" s="13">
        <v>1984</v>
      </c>
      <c r="I244" s="121">
        <v>892</v>
      </c>
      <c r="J244" s="28" t="str">
        <f t="shared" si="29"/>
        <v>М</v>
      </c>
      <c r="K244" s="89">
        <v>0.13793981481481482</v>
      </c>
      <c r="L244" s="90">
        <f t="shared" si="31"/>
        <v>0.25051285890683522</v>
      </c>
      <c r="M244" s="99">
        <f t="shared" si="30"/>
        <v>2.3240311942031666</v>
      </c>
    </row>
    <row r="245" spans="1:13" x14ac:dyDescent="0.25">
      <c r="A245" s="24" t="str">
        <f t="shared" si="26"/>
        <v>Жук-трейл # 9 Вязынка</v>
      </c>
      <c r="B245" s="24" t="str">
        <f t="shared" si="27"/>
        <v>Трейл 21</v>
      </c>
      <c r="C245" s="24" t="str">
        <f t="shared" si="28"/>
        <v>Жук-трейл # 9 Вязынка Трейл 21</v>
      </c>
      <c r="D245" s="107">
        <f>VLOOKUP(C245,Гонки!$E$1:$O$30,11,FALSE)</f>
        <v>9.2770934168591523</v>
      </c>
      <c r="E245" s="31" t="s">
        <v>278</v>
      </c>
      <c r="F245" s="108">
        <f>IF(E245="Ж",VLOOKUP(C245,Гонки!$E$2:$Q$30,12,FALSE),VLOOKUP(C245,Гонки!$E$2:$Q$30,13,FALSE))</f>
        <v>70</v>
      </c>
      <c r="G245" s="24" t="s">
        <v>159</v>
      </c>
      <c r="H245" s="13">
        <v>1978</v>
      </c>
      <c r="I245" s="13"/>
      <c r="J245" s="28" t="str">
        <f t="shared" si="29"/>
        <v>М</v>
      </c>
      <c r="K245" s="89">
        <v>0.13798611111111111</v>
      </c>
      <c r="L245" s="90">
        <f t="shared" si="31"/>
        <v>0.25026079165198706</v>
      </c>
      <c r="M245" s="99">
        <f t="shared" si="30"/>
        <v>2.3216927427326088</v>
      </c>
    </row>
    <row r="246" spans="1:13" x14ac:dyDescent="0.25">
      <c r="A246" s="24" t="str">
        <f t="shared" si="26"/>
        <v>Жук-трейл # 9 Вязынка</v>
      </c>
      <c r="B246" s="24" t="str">
        <f t="shared" si="27"/>
        <v>Трейл 21</v>
      </c>
      <c r="C246" s="24" t="str">
        <f t="shared" si="28"/>
        <v>Жук-трейл # 9 Вязынка Трейл 21</v>
      </c>
      <c r="D246" s="107">
        <f>VLOOKUP(C246,Гонки!$E$1:$O$30,11,FALSE)</f>
        <v>9.2770934168591523</v>
      </c>
      <c r="E246" s="31" t="s">
        <v>278</v>
      </c>
      <c r="F246" s="108">
        <f>IF(E246="Ж",VLOOKUP(C246,Гонки!$E$2:$Q$30,12,FALSE),VLOOKUP(C246,Гонки!$E$2:$Q$30,13,FALSE))</f>
        <v>70</v>
      </c>
      <c r="G246" s="24" t="s">
        <v>160</v>
      </c>
      <c r="H246" s="13">
        <v>1946</v>
      </c>
      <c r="I246" s="13"/>
      <c r="J246" s="28" t="str">
        <f t="shared" si="29"/>
        <v>М</v>
      </c>
      <c r="K246" s="89">
        <v>0.14127314814814815</v>
      </c>
      <c r="L246" s="90">
        <f t="shared" si="31"/>
        <v>0.23319544851676821</v>
      </c>
      <c r="M246" s="99">
        <f t="shared" si="30"/>
        <v>2.1633759602764275</v>
      </c>
    </row>
    <row r="247" spans="1:13" x14ac:dyDescent="0.25">
      <c r="A247" s="24" t="str">
        <f t="shared" si="26"/>
        <v>Жук-трейл # 9 Вязынка</v>
      </c>
      <c r="B247" s="24" t="str">
        <f t="shared" si="27"/>
        <v>Трейл 21</v>
      </c>
      <c r="C247" s="24" t="str">
        <f t="shared" si="28"/>
        <v>Жук-трейл # 9 Вязынка Трейл 21</v>
      </c>
      <c r="D247" s="107">
        <f>VLOOKUP(C247,Гонки!$E$1:$O$30,11,FALSE)</f>
        <v>9.2770934168591523</v>
      </c>
      <c r="E247" s="31" t="s">
        <v>278</v>
      </c>
      <c r="F247" s="108">
        <f>IF(E247="Ж",VLOOKUP(C247,Гонки!$E$2:$Q$30,12,FALSE),VLOOKUP(C247,Гонки!$E$2:$Q$30,13,FALSE))</f>
        <v>70</v>
      </c>
      <c r="G247" s="24" t="s">
        <v>161</v>
      </c>
      <c r="H247" s="13">
        <v>1970</v>
      </c>
      <c r="I247" s="13">
        <v>82</v>
      </c>
      <c r="J247" s="28" t="str">
        <f t="shared" si="29"/>
        <v>М</v>
      </c>
      <c r="K247" s="89">
        <v>0.14476851851851852</v>
      </c>
      <c r="L247" s="90">
        <f t="shared" si="31"/>
        <v>0.21670880075882376</v>
      </c>
      <c r="M247" s="99">
        <f t="shared" si="30"/>
        <v>2.0104277888951256</v>
      </c>
    </row>
    <row r="248" spans="1:13" x14ac:dyDescent="0.25">
      <c r="A248" s="24" t="str">
        <f t="shared" si="26"/>
        <v>Жук-трейл # 9 Вязынка</v>
      </c>
      <c r="B248" s="24" t="str">
        <f t="shared" si="27"/>
        <v>Трейл 21</v>
      </c>
      <c r="C248" s="24" t="str">
        <f t="shared" si="28"/>
        <v>Жук-трейл # 9 Вязынка Трейл 21</v>
      </c>
      <c r="D248" s="107">
        <f>VLOOKUP(C248,Гонки!$E$1:$O$30,11,FALSE)</f>
        <v>9.2770934168591523</v>
      </c>
      <c r="E248" s="31" t="s">
        <v>278</v>
      </c>
      <c r="F248" s="108">
        <f>IF(E248="Ж",VLOOKUP(C248,Гонки!$E$2:$Q$30,12,FALSE),VLOOKUP(C248,Гонки!$E$2:$Q$30,13,FALSE))</f>
        <v>70</v>
      </c>
      <c r="G248" s="24" t="s">
        <v>326</v>
      </c>
      <c r="H248" s="13">
        <v>1990</v>
      </c>
      <c r="I248" s="13"/>
      <c r="J248" s="28" t="str">
        <f t="shared" si="29"/>
        <v>М</v>
      </c>
      <c r="K248" s="89">
        <v>0.14480324074074075</v>
      </c>
      <c r="L248" s="90">
        <f t="shared" si="31"/>
        <v>0.21655294498672248</v>
      </c>
      <c r="M248" s="99">
        <f t="shared" si="30"/>
        <v>2.0089819003377851</v>
      </c>
    </row>
    <row r="249" spans="1:13" s="38" customFormat="1" x14ac:dyDescent="0.25">
      <c r="A249" s="24" t="str">
        <f>$A$61</f>
        <v>Жук-трейл # 9 Вязынка</v>
      </c>
      <c r="B249" s="24" t="str">
        <f t="shared" si="27"/>
        <v>Трейл 21</v>
      </c>
      <c r="C249" s="24" t="str">
        <f t="shared" si="28"/>
        <v>Жук-трейл # 9 Вязынка Трейл 21</v>
      </c>
      <c r="D249" s="107">
        <f>VLOOKUP(C249,Гонки!$E$1:$O$30,11,FALSE)</f>
        <v>9.2770934168591523</v>
      </c>
      <c r="E249" s="31" t="s">
        <v>278</v>
      </c>
      <c r="F249" s="108">
        <f>IF(E249="Ж",VLOOKUP(C249,Гонки!$E$2:$Q$30,12,FALSE),VLOOKUP(C249,Гонки!$E$2:$Q$30,13,FALSE))</f>
        <v>70</v>
      </c>
      <c r="G249" s="24" t="s">
        <v>162</v>
      </c>
      <c r="H249" s="13">
        <v>1964</v>
      </c>
      <c r="I249" s="108"/>
      <c r="J249" s="28" t="str">
        <f t="shared" si="29"/>
        <v>М</v>
      </c>
      <c r="K249" s="89">
        <v>0.14626157407407406</v>
      </c>
      <c r="L249" s="90">
        <f t="shared" si="31"/>
        <v>0.21013974941932584</v>
      </c>
      <c r="M249" s="99">
        <f t="shared" si="30"/>
        <v>1.9494860859584595</v>
      </c>
    </row>
    <row r="250" spans="1:13" s="38" customFormat="1" x14ac:dyDescent="0.25">
      <c r="A250" s="24" t="str">
        <f t="shared" si="26"/>
        <v>Жук-трейл # 9 Вязынка</v>
      </c>
      <c r="B250" s="24" t="str">
        <f t="shared" si="27"/>
        <v>Трейл 21</v>
      </c>
      <c r="C250" s="24" t="str">
        <f t="shared" si="28"/>
        <v>Жук-трейл # 9 Вязынка Трейл 21</v>
      </c>
      <c r="D250" s="107">
        <f>VLOOKUP(C250,Гонки!$E$1:$O$30,11,FALSE)</f>
        <v>9.2770934168591523</v>
      </c>
      <c r="E250" s="31" t="s">
        <v>278</v>
      </c>
      <c r="F250" s="108">
        <f>IF(E250="Ж",VLOOKUP(C250,Гонки!$E$2:$Q$30,12,FALSE),VLOOKUP(C250,Гонки!$E$2:$Q$30,13,FALSE))</f>
        <v>70</v>
      </c>
      <c r="G250" s="24" t="s">
        <v>163</v>
      </c>
      <c r="H250" s="13">
        <v>1981</v>
      </c>
      <c r="I250" s="108"/>
      <c r="J250" s="28" t="str">
        <f t="shared" si="29"/>
        <v>М</v>
      </c>
      <c r="K250" s="89">
        <v>0.14856481481481482</v>
      </c>
      <c r="L250" s="90">
        <f t="shared" si="31"/>
        <v>0.20051692745659766</v>
      </c>
      <c r="M250" s="99">
        <f t="shared" si="30"/>
        <v>1.8602142676764264</v>
      </c>
    </row>
    <row r="251" spans="1:13" s="38" customFormat="1" x14ac:dyDescent="0.25">
      <c r="A251" s="24" t="str">
        <f t="shared" si="26"/>
        <v>Жук-трейл # 9 Вязынка</v>
      </c>
      <c r="B251" s="24" t="str">
        <f t="shared" si="27"/>
        <v>Трейл 21</v>
      </c>
      <c r="C251" s="24" t="str">
        <f t="shared" si="28"/>
        <v>Жук-трейл # 9 Вязынка Трейл 21</v>
      </c>
      <c r="D251" s="107">
        <f>VLOOKUP(C251,Гонки!$E$1:$O$30,11,FALSE)</f>
        <v>9.2770934168591523</v>
      </c>
      <c r="E251" s="31" t="s">
        <v>278</v>
      </c>
      <c r="F251" s="108">
        <f>IF(E251="Ж",VLOOKUP(C251,Гонки!$E$2:$Q$30,12,FALSE),VLOOKUP(C251,Гонки!$E$2:$Q$30,13,FALSE))</f>
        <v>70</v>
      </c>
      <c r="G251" s="24" t="s">
        <v>164</v>
      </c>
      <c r="H251" s="13">
        <v>2002</v>
      </c>
      <c r="I251" s="108"/>
      <c r="J251" s="28" t="str">
        <f t="shared" si="29"/>
        <v>М</v>
      </c>
      <c r="K251" s="89">
        <v>0.14894675925925926</v>
      </c>
      <c r="L251" s="90">
        <f t="shared" si="31"/>
        <v>0.19897832189878192</v>
      </c>
      <c r="M251" s="99">
        <f t="shared" si="30"/>
        <v>1.8459404801848711</v>
      </c>
    </row>
    <row r="252" spans="1:13" s="38" customFormat="1" x14ac:dyDescent="0.25">
      <c r="A252" s="24" t="str">
        <f t="shared" si="26"/>
        <v>Жук-трейл # 9 Вязынка</v>
      </c>
      <c r="B252" s="24" t="str">
        <f t="shared" si="27"/>
        <v>Трейл 21</v>
      </c>
      <c r="C252" s="24" t="str">
        <f t="shared" si="28"/>
        <v>Жук-трейл # 9 Вязынка Трейл 21</v>
      </c>
      <c r="D252" s="107">
        <f>VLOOKUP(C252,Гонки!$E$1:$O$30,11,FALSE)</f>
        <v>9.2770934168591523</v>
      </c>
      <c r="E252" s="31" t="s">
        <v>278</v>
      </c>
      <c r="F252" s="108">
        <f>IF(E252="Ж",VLOOKUP(C252,Гонки!$E$2:$Q$30,12,FALSE),VLOOKUP(C252,Гонки!$E$2:$Q$30,13,FALSE))</f>
        <v>70</v>
      </c>
      <c r="G252" s="24" t="s">
        <v>165</v>
      </c>
      <c r="H252" s="13">
        <v>1959</v>
      </c>
      <c r="I252" s="121">
        <v>4970</v>
      </c>
      <c r="J252" s="28" t="str">
        <f t="shared" si="29"/>
        <v>М</v>
      </c>
      <c r="K252" s="89">
        <v>0.14909722222222221</v>
      </c>
      <c r="L252" s="90">
        <f t="shared" si="31"/>
        <v>0.19837652668450809</v>
      </c>
      <c r="M252" s="99">
        <f t="shared" si="30"/>
        <v>1.840357569764234</v>
      </c>
    </row>
    <row r="253" spans="1:13" s="38" customFormat="1" x14ac:dyDescent="0.25">
      <c r="A253" s="24" t="str">
        <f t="shared" si="26"/>
        <v>Жук-трейл # 9 Вязынка</v>
      </c>
      <c r="B253" s="24" t="str">
        <f t="shared" si="27"/>
        <v>Трейл 21</v>
      </c>
      <c r="C253" s="24" t="str">
        <f t="shared" si="28"/>
        <v>Жук-трейл # 9 Вязынка Трейл 21</v>
      </c>
      <c r="D253" s="107">
        <f>VLOOKUP(C253,Гонки!$E$1:$O$30,11,FALSE)</f>
        <v>9.2770934168591523</v>
      </c>
      <c r="E253" s="31" t="s">
        <v>278</v>
      </c>
      <c r="F253" s="108">
        <f>IF(E253="Ж",VLOOKUP(C253,Гонки!$E$2:$Q$30,12,FALSE),VLOOKUP(C253,Гонки!$E$2:$Q$30,13,FALSE))</f>
        <v>70</v>
      </c>
      <c r="G253" s="24" t="s">
        <v>166</v>
      </c>
      <c r="H253" s="13">
        <v>2002</v>
      </c>
      <c r="I253" s="108"/>
      <c r="J253" s="28" t="str">
        <f t="shared" si="29"/>
        <v>М</v>
      </c>
      <c r="K253" s="89">
        <v>0.15028935185185185</v>
      </c>
      <c r="L253" s="90">
        <f t="shared" si="31"/>
        <v>0.19369316897734606</v>
      </c>
      <c r="M253" s="99">
        <f t="shared" si="30"/>
        <v>1.7969096228103245</v>
      </c>
    </row>
    <row r="254" spans="1:13" s="38" customFormat="1" x14ac:dyDescent="0.25">
      <c r="A254" s="24" t="str">
        <f t="shared" si="26"/>
        <v>Жук-трейл # 9 Вязынка</v>
      </c>
      <c r="B254" s="24" t="str">
        <f t="shared" si="27"/>
        <v>Трейл 21</v>
      </c>
      <c r="C254" s="24" t="str">
        <f t="shared" si="28"/>
        <v>Жук-трейл # 9 Вязынка Трейл 21</v>
      </c>
      <c r="D254" s="107">
        <f>VLOOKUP(C254,Гонки!$E$1:$O$30,11,FALSE)</f>
        <v>9.2770934168591523</v>
      </c>
      <c r="E254" s="31" t="s">
        <v>278</v>
      </c>
      <c r="F254" s="108">
        <f>IF(E254="Ж",VLOOKUP(C254,Гонки!$E$2:$Q$30,12,FALSE),VLOOKUP(C254,Гонки!$E$2:$Q$30,13,FALSE))</f>
        <v>70</v>
      </c>
      <c r="G254" s="24" t="s">
        <v>167</v>
      </c>
      <c r="H254" s="13">
        <v>1987</v>
      </c>
      <c r="I254" s="108"/>
      <c r="J254" s="28" t="str">
        <f t="shared" si="29"/>
        <v>М</v>
      </c>
      <c r="K254" s="89">
        <v>0.1509837962962963</v>
      </c>
      <c r="L254" s="90">
        <f t="shared" si="31"/>
        <v>0.19103278898224721</v>
      </c>
      <c r="M254" s="99">
        <f t="shared" si="30"/>
        <v>1.7722290290714493</v>
      </c>
    </row>
    <row r="255" spans="1:13" s="59" customFormat="1" x14ac:dyDescent="0.25">
      <c r="A255" s="52" t="str">
        <f>Гонки!C7</f>
        <v>Жук-трейл # 10 Неман</v>
      </c>
      <c r="B255" s="52" t="str">
        <f>Гонки!D7</f>
        <v>Трейл 5</v>
      </c>
      <c r="C255" s="52" t="str">
        <f t="shared" si="28"/>
        <v>Жук-трейл # 10 Неман Трейл 5</v>
      </c>
      <c r="D255" s="98">
        <f>VLOOKUP(C255,Гонки!$E$1:$O$30,11,FALSE)</f>
        <v>3.331531617600195</v>
      </c>
      <c r="E255" s="93" t="s">
        <v>64</v>
      </c>
      <c r="F255" s="54">
        <f>IF(E255="Ж",VLOOKUP(C255,Гонки!$E$2:$Q$30,12,FALSE),VLOOKUP(C255,Гонки!$E$2:$Q$30,13,FALSE))</f>
        <v>11</v>
      </c>
      <c r="G255" s="52" t="s">
        <v>249</v>
      </c>
      <c r="H255" s="54">
        <v>1985</v>
      </c>
      <c r="I255" s="121">
        <v>5076</v>
      </c>
      <c r="J255" s="60" t="str">
        <f t="shared" si="29"/>
        <v>Ж</v>
      </c>
      <c r="K255" s="122">
        <v>2.2766203703703702E-2</v>
      </c>
      <c r="L255" s="90">
        <f>($K$255/K255)^3</f>
        <v>1</v>
      </c>
      <c r="M255" s="99">
        <f t="shared" si="30"/>
        <v>3.331531617600195</v>
      </c>
    </row>
    <row r="256" spans="1:13" s="49" customFormat="1" x14ac:dyDescent="0.25">
      <c r="A256" s="37" t="str">
        <f>$A$255</f>
        <v>Жук-трейл # 10 Неман</v>
      </c>
      <c r="B256" s="37" t="str">
        <f>$B$255</f>
        <v>Трейл 5</v>
      </c>
      <c r="C256" s="37" t="str">
        <f t="shared" si="28"/>
        <v>Жук-трейл # 10 Неман Трейл 5</v>
      </c>
      <c r="D256" s="107">
        <f>VLOOKUP(C256,Гонки!$E$1:$O$30,11,FALSE)</f>
        <v>3.331531617600195</v>
      </c>
      <c r="E256" s="119" t="s">
        <v>64</v>
      </c>
      <c r="F256" s="108">
        <f>IF(E256="Ж",VLOOKUP(C256,Гонки!$E$2:$Q$30,12,FALSE),VLOOKUP(C256,Гонки!$E$2:$Q$30,13,FALSE))</f>
        <v>11</v>
      </c>
      <c r="G256" s="24" t="s">
        <v>341</v>
      </c>
      <c r="H256" s="13">
        <v>1990</v>
      </c>
      <c r="I256" s="121">
        <v>4858</v>
      </c>
      <c r="J256" s="120" t="str">
        <f t="shared" si="29"/>
        <v>Ж</v>
      </c>
      <c r="K256" s="122">
        <v>2.3009259259259257E-2</v>
      </c>
      <c r="L256" s="90">
        <f t="shared" ref="L256:L265" si="32">($K$255/K256)^3</f>
        <v>0.96864343544903619</v>
      </c>
      <c r="M256" s="99">
        <f t="shared" si="30"/>
        <v>3.2270662313793377</v>
      </c>
    </row>
    <row r="257" spans="1:13" s="49" customFormat="1" x14ac:dyDescent="0.25">
      <c r="A257" s="37" t="str">
        <f t="shared" ref="A257:A320" si="33">$A$255</f>
        <v>Жук-трейл # 10 Неман</v>
      </c>
      <c r="B257" s="37" t="str">
        <f t="shared" ref="B257:B284" si="34">$B$255</f>
        <v>Трейл 5</v>
      </c>
      <c r="C257" s="37" t="str">
        <f t="shared" si="28"/>
        <v>Жук-трейл # 10 Неман Трейл 5</v>
      </c>
      <c r="D257" s="107">
        <f>VLOOKUP(C257,Гонки!$E$1:$O$30,11,FALSE)</f>
        <v>3.331531617600195</v>
      </c>
      <c r="E257" s="119" t="s">
        <v>64</v>
      </c>
      <c r="F257" s="108">
        <f>IF(E257="Ж",VLOOKUP(C257,Гонки!$E$2:$Q$30,12,FALSE),VLOOKUP(C257,Гонки!$E$2:$Q$30,13,FALSE))</f>
        <v>11</v>
      </c>
      <c r="G257" s="24" t="s">
        <v>342</v>
      </c>
      <c r="H257" s="13">
        <v>1999</v>
      </c>
      <c r="I257" s="121">
        <v>4805</v>
      </c>
      <c r="J257" s="120" t="str">
        <f t="shared" si="29"/>
        <v>Ж</v>
      </c>
      <c r="K257" s="122">
        <v>2.3506944444444445E-2</v>
      </c>
      <c r="L257" s="90">
        <f t="shared" si="32"/>
        <v>0.9084129349602571</v>
      </c>
      <c r="M257" s="99">
        <f t="shared" si="30"/>
        <v>3.0264064146570862</v>
      </c>
    </row>
    <row r="258" spans="1:13" s="49" customFormat="1" x14ac:dyDescent="0.25">
      <c r="A258" s="37" t="str">
        <f t="shared" si="33"/>
        <v>Жук-трейл # 10 Неман</v>
      </c>
      <c r="B258" s="37" t="str">
        <f t="shared" si="34"/>
        <v>Трейл 5</v>
      </c>
      <c r="C258" s="37" t="str">
        <f t="shared" ref="C258:C321" si="35">CONCATENATE(A258," ",B258)</f>
        <v>Жук-трейл # 10 Неман Трейл 5</v>
      </c>
      <c r="D258" s="107">
        <f>VLOOKUP(C258,Гонки!$E$1:$O$30,11,FALSE)</f>
        <v>3.331531617600195</v>
      </c>
      <c r="E258" s="119" t="s">
        <v>64</v>
      </c>
      <c r="F258" s="108">
        <f>IF(E258="Ж",VLOOKUP(C258,Гонки!$E$2:$Q$30,12,FALSE),VLOOKUP(C258,Гонки!$E$2:$Q$30,13,FALSE))</f>
        <v>11</v>
      </c>
      <c r="G258" s="24" t="s">
        <v>343</v>
      </c>
      <c r="H258" s="13">
        <v>1985</v>
      </c>
      <c r="I258" s="121">
        <v>5172</v>
      </c>
      <c r="J258" s="120" t="str">
        <f t="shared" ref="J258:J321" si="36">E258</f>
        <v>Ж</v>
      </c>
      <c r="K258" s="122">
        <v>2.390046296296296E-2</v>
      </c>
      <c r="L258" s="90">
        <f t="shared" si="32"/>
        <v>0.86427691243992844</v>
      </c>
      <c r="M258" s="99">
        <f t="shared" ref="M258:M321" si="37">(D258)*L258</f>
        <v>2.879365860155497</v>
      </c>
    </row>
    <row r="259" spans="1:13" s="49" customFormat="1" x14ac:dyDescent="0.25">
      <c r="A259" s="37" t="str">
        <f t="shared" si="33"/>
        <v>Жук-трейл # 10 Неман</v>
      </c>
      <c r="B259" s="37" t="str">
        <f t="shared" si="34"/>
        <v>Трейл 5</v>
      </c>
      <c r="C259" s="37" t="str">
        <f t="shared" si="35"/>
        <v>Жук-трейл # 10 Неман Трейл 5</v>
      </c>
      <c r="D259" s="107">
        <f>VLOOKUP(C259,Гонки!$E$1:$O$30,11,FALSE)</f>
        <v>3.331531617600195</v>
      </c>
      <c r="E259" s="119" t="s">
        <v>64</v>
      </c>
      <c r="F259" s="108">
        <f>IF(E259="Ж",VLOOKUP(C259,Гонки!$E$2:$Q$30,12,FALSE),VLOOKUP(C259,Гонки!$E$2:$Q$30,13,FALSE))</f>
        <v>11</v>
      </c>
      <c r="G259" s="24" t="s">
        <v>344</v>
      </c>
      <c r="H259" s="13">
        <v>1983</v>
      </c>
      <c r="I259" s="121">
        <v>4479</v>
      </c>
      <c r="J259" s="120" t="str">
        <f t="shared" si="36"/>
        <v>Ж</v>
      </c>
      <c r="K259" s="122">
        <v>2.900462962962963E-2</v>
      </c>
      <c r="L259" s="90">
        <f t="shared" si="32"/>
        <v>0.4835817246373752</v>
      </c>
      <c r="M259" s="99">
        <f t="shared" si="37"/>
        <v>1.6110678053230467</v>
      </c>
    </row>
    <row r="260" spans="1:13" s="49" customFormat="1" x14ac:dyDescent="0.25">
      <c r="A260" s="37" t="str">
        <f t="shared" si="33"/>
        <v>Жук-трейл # 10 Неман</v>
      </c>
      <c r="B260" s="37" t="str">
        <f t="shared" si="34"/>
        <v>Трейл 5</v>
      </c>
      <c r="C260" s="37" t="str">
        <f t="shared" si="35"/>
        <v>Жук-трейл # 10 Неман Трейл 5</v>
      </c>
      <c r="D260" s="107">
        <f>VLOOKUP(C260,Гонки!$E$1:$O$30,11,FALSE)</f>
        <v>3.331531617600195</v>
      </c>
      <c r="E260" s="119" t="s">
        <v>64</v>
      </c>
      <c r="F260" s="108">
        <f>IF(E260="Ж",VLOOKUP(C260,Гонки!$E$2:$Q$30,12,FALSE),VLOOKUP(C260,Гонки!$E$2:$Q$30,13,FALSE))</f>
        <v>11</v>
      </c>
      <c r="G260" s="24" t="s">
        <v>251</v>
      </c>
      <c r="H260" s="13">
        <v>1995</v>
      </c>
      <c r="I260" s="121">
        <v>4735</v>
      </c>
      <c r="J260" s="120" t="str">
        <f t="shared" si="36"/>
        <v>Ж</v>
      </c>
      <c r="K260" s="122">
        <v>2.9490740740740744E-2</v>
      </c>
      <c r="L260" s="90">
        <f t="shared" si="32"/>
        <v>0.46006035347034291</v>
      </c>
      <c r="M260" s="99">
        <f t="shared" si="37"/>
        <v>1.5327056135907691</v>
      </c>
    </row>
    <row r="261" spans="1:13" s="49" customFormat="1" x14ac:dyDescent="0.25">
      <c r="A261" s="37" t="str">
        <f t="shared" si="33"/>
        <v>Жук-трейл # 10 Неман</v>
      </c>
      <c r="B261" s="37" t="str">
        <f t="shared" si="34"/>
        <v>Трейл 5</v>
      </c>
      <c r="C261" s="37" t="str">
        <f t="shared" si="35"/>
        <v>Жук-трейл # 10 Неман Трейл 5</v>
      </c>
      <c r="D261" s="107">
        <f>VLOOKUP(C261,Гонки!$E$1:$O$30,11,FALSE)</f>
        <v>3.331531617600195</v>
      </c>
      <c r="E261" s="119" t="s">
        <v>64</v>
      </c>
      <c r="F261" s="108">
        <f>IF(E261="Ж",VLOOKUP(C261,Гонки!$E$2:$Q$30,12,FALSE),VLOOKUP(C261,Гонки!$E$2:$Q$30,13,FALSE))</f>
        <v>11</v>
      </c>
      <c r="G261" s="24" t="s">
        <v>345</v>
      </c>
      <c r="H261" s="13">
        <v>1992</v>
      </c>
      <c r="I261" s="121">
        <v>5142</v>
      </c>
      <c r="J261" s="120" t="str">
        <f t="shared" si="36"/>
        <v>Ж</v>
      </c>
      <c r="K261" s="122">
        <v>2.9780092592592594E-2</v>
      </c>
      <c r="L261" s="90">
        <f t="shared" si="32"/>
        <v>0.44677999726048073</v>
      </c>
      <c r="M261" s="99">
        <f t="shared" si="37"/>
        <v>1.4884616869846201</v>
      </c>
    </row>
    <row r="262" spans="1:13" s="49" customFormat="1" x14ac:dyDescent="0.25">
      <c r="A262" s="37" t="str">
        <f t="shared" si="33"/>
        <v>Жук-трейл # 10 Неман</v>
      </c>
      <c r="B262" s="37" t="str">
        <f t="shared" si="34"/>
        <v>Трейл 5</v>
      </c>
      <c r="C262" s="37" t="str">
        <f t="shared" si="35"/>
        <v>Жук-трейл # 10 Неман Трейл 5</v>
      </c>
      <c r="D262" s="107">
        <f>VLOOKUP(C262,Гонки!$E$1:$O$30,11,FALSE)</f>
        <v>3.331531617600195</v>
      </c>
      <c r="E262" s="119" t="s">
        <v>64</v>
      </c>
      <c r="F262" s="108">
        <f>IF(E262="Ж",VLOOKUP(C262,Гонки!$E$2:$Q$30,12,FALSE),VLOOKUP(C262,Гонки!$E$2:$Q$30,13,FALSE))</f>
        <v>11</v>
      </c>
      <c r="G262" s="24" t="s">
        <v>346</v>
      </c>
      <c r="H262" s="13">
        <v>1976</v>
      </c>
      <c r="I262" s="121">
        <v>5136</v>
      </c>
      <c r="J262" s="120" t="str">
        <f t="shared" si="36"/>
        <v>Ж</v>
      </c>
      <c r="K262" s="122">
        <v>2.9791666666666664E-2</v>
      </c>
      <c r="L262" s="90">
        <f t="shared" si="32"/>
        <v>0.44625947692768853</v>
      </c>
      <c r="M262" s="99">
        <f t="shared" si="37"/>
        <v>1.4867275570383192</v>
      </c>
    </row>
    <row r="263" spans="1:13" s="49" customFormat="1" x14ac:dyDescent="0.25">
      <c r="A263" s="37" t="str">
        <f t="shared" si="33"/>
        <v>Жук-трейл # 10 Неман</v>
      </c>
      <c r="B263" s="37" t="str">
        <f t="shared" si="34"/>
        <v>Трейл 5</v>
      </c>
      <c r="C263" s="37" t="str">
        <f t="shared" si="35"/>
        <v>Жук-трейл # 10 Неман Трейл 5</v>
      </c>
      <c r="D263" s="107">
        <f>VLOOKUP(C263,Гонки!$E$1:$O$30,11,FALSE)</f>
        <v>3.331531617600195</v>
      </c>
      <c r="E263" s="119" t="s">
        <v>64</v>
      </c>
      <c r="F263" s="108">
        <f>IF(E263="Ж",VLOOKUP(C263,Гонки!$E$2:$Q$30,12,FALSE),VLOOKUP(C263,Гонки!$E$2:$Q$30,13,FALSE))</f>
        <v>11</v>
      </c>
      <c r="G263" s="24" t="s">
        <v>347</v>
      </c>
      <c r="H263" s="13">
        <v>1990</v>
      </c>
      <c r="I263" s="121"/>
      <c r="J263" s="120" t="str">
        <f t="shared" si="36"/>
        <v>Ж</v>
      </c>
      <c r="K263" s="122">
        <v>3.0717592592592591E-2</v>
      </c>
      <c r="L263" s="90">
        <f t="shared" si="32"/>
        <v>0.40710864443849037</v>
      </c>
      <c r="M263" s="99">
        <f t="shared" si="37"/>
        <v>1.3562953207451864</v>
      </c>
    </row>
    <row r="264" spans="1:13" s="49" customFormat="1" x14ac:dyDescent="0.25">
      <c r="A264" s="37" t="str">
        <f t="shared" si="33"/>
        <v>Жук-трейл # 10 Неман</v>
      </c>
      <c r="B264" s="37" t="str">
        <f t="shared" si="34"/>
        <v>Трейл 5</v>
      </c>
      <c r="C264" s="37" t="str">
        <f t="shared" si="35"/>
        <v>Жук-трейл # 10 Неман Трейл 5</v>
      </c>
      <c r="D264" s="107">
        <f>VLOOKUP(C264,Гонки!$E$1:$O$30,11,FALSE)</f>
        <v>3.331531617600195</v>
      </c>
      <c r="E264" s="119" t="s">
        <v>64</v>
      </c>
      <c r="F264" s="108">
        <f>IF(E264="Ж",VLOOKUP(C264,Гонки!$E$2:$Q$30,12,FALSE),VLOOKUP(C264,Гонки!$E$2:$Q$30,13,FALSE))</f>
        <v>11</v>
      </c>
      <c r="G264" s="24" t="s">
        <v>255</v>
      </c>
      <c r="H264" s="13">
        <v>1989</v>
      </c>
      <c r="I264" s="121">
        <v>4939</v>
      </c>
      <c r="J264" s="120" t="str">
        <f t="shared" si="36"/>
        <v>Ж</v>
      </c>
      <c r="K264" s="122">
        <v>3.2164351851851854E-2</v>
      </c>
      <c r="L264" s="90">
        <f t="shared" si="32"/>
        <v>0.35460711025577363</v>
      </c>
      <c r="M264" s="99">
        <f t="shared" si="37"/>
        <v>1.1813847996429483</v>
      </c>
    </row>
    <row r="265" spans="1:13" s="49" customFormat="1" x14ac:dyDescent="0.25">
      <c r="A265" s="37" t="str">
        <f t="shared" si="33"/>
        <v>Жук-трейл # 10 Неман</v>
      </c>
      <c r="B265" s="37" t="str">
        <f t="shared" si="34"/>
        <v>Трейл 5</v>
      </c>
      <c r="C265" s="37" t="str">
        <f t="shared" si="35"/>
        <v>Жук-трейл # 10 Неман Трейл 5</v>
      </c>
      <c r="D265" s="107">
        <f>VLOOKUP(C265,Гонки!$E$1:$O$30,11,FALSE)</f>
        <v>3.331531617600195</v>
      </c>
      <c r="E265" s="119" t="s">
        <v>64</v>
      </c>
      <c r="F265" s="108">
        <f>IF(E265="Ж",VLOOKUP(C265,Гонки!$E$2:$Q$30,12,FALSE),VLOOKUP(C265,Гонки!$E$2:$Q$30,13,FALSE))</f>
        <v>11</v>
      </c>
      <c r="G265" s="24" t="s">
        <v>348</v>
      </c>
      <c r="H265" s="13">
        <v>1976</v>
      </c>
      <c r="I265" s="121"/>
      <c r="J265" s="120" t="str">
        <f t="shared" si="36"/>
        <v>Ж</v>
      </c>
      <c r="K265" s="122">
        <v>4.6307870370370374E-2</v>
      </c>
      <c r="L265" s="90">
        <f t="shared" si="32"/>
        <v>0.11882489128438789</v>
      </c>
      <c r="M265" s="99">
        <f t="shared" si="37"/>
        <v>0.39586888227184408</v>
      </c>
    </row>
    <row r="266" spans="1:13" s="59" customFormat="1" x14ac:dyDescent="0.25">
      <c r="A266" s="52" t="str">
        <f t="shared" si="33"/>
        <v>Жук-трейл # 10 Неман</v>
      </c>
      <c r="B266" s="52" t="str">
        <f t="shared" si="34"/>
        <v>Трейл 5</v>
      </c>
      <c r="C266" s="52" t="str">
        <f t="shared" si="35"/>
        <v>Жук-трейл # 10 Неман Трейл 5</v>
      </c>
      <c r="D266" s="98">
        <f>VLOOKUP(C266,Гонки!$E$1:$O$30,11,FALSE)</f>
        <v>3.331531617600195</v>
      </c>
      <c r="E266" s="93" t="s">
        <v>278</v>
      </c>
      <c r="F266" s="54">
        <f>IF(E266="Ж",VLOOKUP(C266,Гонки!$E$2:$Q$30,12,FALSE),VLOOKUP(C266,Гонки!$E$2:$Q$30,13,FALSE))</f>
        <v>19</v>
      </c>
      <c r="G266" s="125" t="s">
        <v>350</v>
      </c>
      <c r="H266" s="126">
        <v>1987</v>
      </c>
      <c r="I266" s="126">
        <v>2684</v>
      </c>
      <c r="J266" s="60" t="str">
        <f t="shared" si="36"/>
        <v>М</v>
      </c>
      <c r="K266" s="127">
        <v>1.9553240740740743E-2</v>
      </c>
      <c r="L266" s="95">
        <f>($K$266/K266)^3</f>
        <v>1</v>
      </c>
      <c r="M266" s="99">
        <f t="shared" si="37"/>
        <v>3.331531617600195</v>
      </c>
    </row>
    <row r="267" spans="1:13" s="49" customFormat="1" x14ac:dyDescent="0.25">
      <c r="A267" s="37" t="str">
        <f t="shared" si="33"/>
        <v>Жук-трейл # 10 Неман</v>
      </c>
      <c r="B267" s="37" t="str">
        <f t="shared" si="34"/>
        <v>Трейл 5</v>
      </c>
      <c r="C267" s="37" t="str">
        <f t="shared" si="35"/>
        <v>Жук-трейл # 10 Неман Трейл 5</v>
      </c>
      <c r="D267" s="107">
        <f>VLOOKUP(C267,Гонки!$E$1:$O$30,11,FALSE)</f>
        <v>3.331531617600195</v>
      </c>
      <c r="E267" s="119" t="s">
        <v>278</v>
      </c>
      <c r="F267" s="108">
        <f>IF(E267="Ж",VLOOKUP(C267,Гонки!$E$2:$Q$30,12,FALSE),VLOOKUP(C267,Гонки!$E$2:$Q$30,13,FALSE))</f>
        <v>19</v>
      </c>
      <c r="G267" s="123" t="s">
        <v>351</v>
      </c>
      <c r="H267" s="121">
        <v>1986</v>
      </c>
      <c r="I267" s="121">
        <v>0</v>
      </c>
      <c r="J267" s="120" t="str">
        <f t="shared" si="36"/>
        <v>М</v>
      </c>
      <c r="K267" s="124">
        <v>1.9716435185185184E-2</v>
      </c>
      <c r="L267" s="90">
        <f t="shared" ref="L267:L284" si="38">($K$266/K267)^3</f>
        <v>0.97537373310802233</v>
      </c>
      <c r="M267" s="99">
        <f t="shared" si="37"/>
        <v>3.2494884308261107</v>
      </c>
    </row>
    <row r="268" spans="1:13" x14ac:dyDescent="0.25">
      <c r="A268" s="37" t="str">
        <f t="shared" si="33"/>
        <v>Жук-трейл # 10 Неман</v>
      </c>
      <c r="B268" s="37" t="str">
        <f t="shared" si="34"/>
        <v>Трейл 5</v>
      </c>
      <c r="C268" s="37" t="str">
        <f t="shared" si="35"/>
        <v>Жук-трейл # 10 Неман Трейл 5</v>
      </c>
      <c r="D268" s="107">
        <f>VLOOKUP(C268,Гонки!$E$1:$O$30,11,FALSE)</f>
        <v>3.331531617600195</v>
      </c>
      <c r="E268" s="119" t="s">
        <v>278</v>
      </c>
      <c r="F268" s="108">
        <f>IF(E268="Ж",VLOOKUP(C268,Гонки!$E$2:$Q$30,12,FALSE),VLOOKUP(C268,Гонки!$E$2:$Q$30,13,FALSE))</f>
        <v>19</v>
      </c>
      <c r="G268" s="123" t="s">
        <v>362</v>
      </c>
      <c r="H268" s="121">
        <v>1988</v>
      </c>
      <c r="I268" s="121">
        <v>2929</v>
      </c>
      <c r="J268" s="28" t="str">
        <f t="shared" si="36"/>
        <v>М</v>
      </c>
      <c r="K268" s="124">
        <v>2.1020833333333332E-2</v>
      </c>
      <c r="L268" s="90">
        <f t="shared" si="38"/>
        <v>0.80483426086376553</v>
      </c>
      <c r="M268" s="99">
        <f t="shared" si="37"/>
        <v>2.6813307869955181</v>
      </c>
    </row>
    <row r="269" spans="1:13" x14ac:dyDescent="0.25">
      <c r="A269" s="37" t="str">
        <f t="shared" si="33"/>
        <v>Жук-трейл # 10 Неман</v>
      </c>
      <c r="B269" s="37" t="str">
        <f t="shared" si="34"/>
        <v>Трейл 5</v>
      </c>
      <c r="C269" s="37" t="str">
        <f t="shared" si="35"/>
        <v>Жук-трейл # 10 Неман Трейл 5</v>
      </c>
      <c r="D269" s="107">
        <f>VLOOKUP(C269,Гонки!$E$1:$O$30,11,FALSE)</f>
        <v>3.331531617600195</v>
      </c>
      <c r="E269" s="119" t="s">
        <v>278</v>
      </c>
      <c r="F269" s="108">
        <f>IF(E269="Ж",VLOOKUP(C269,Гонки!$E$2:$Q$30,12,FALSE),VLOOKUP(C269,Гонки!$E$2:$Q$30,13,FALSE))</f>
        <v>19</v>
      </c>
      <c r="G269" s="123" t="s">
        <v>352</v>
      </c>
      <c r="H269" s="121">
        <v>1994</v>
      </c>
      <c r="I269" s="121">
        <v>5185</v>
      </c>
      <c r="J269" s="28" t="str">
        <f t="shared" si="36"/>
        <v>М</v>
      </c>
      <c r="K269" s="124">
        <v>2.1229166666666664E-2</v>
      </c>
      <c r="L269" s="90">
        <f t="shared" si="38"/>
        <v>0.78137120427373219</v>
      </c>
      <c r="M269" s="99">
        <f t="shared" si="37"/>
        <v>2.6031628721202793</v>
      </c>
    </row>
    <row r="270" spans="1:13" x14ac:dyDescent="0.25">
      <c r="A270" s="37" t="str">
        <f t="shared" si="33"/>
        <v>Жук-трейл # 10 Неман</v>
      </c>
      <c r="B270" s="37" t="str">
        <f t="shared" si="34"/>
        <v>Трейл 5</v>
      </c>
      <c r="C270" s="37" t="str">
        <f t="shared" si="35"/>
        <v>Жук-трейл # 10 Неман Трейл 5</v>
      </c>
      <c r="D270" s="107">
        <f>VLOOKUP(C270,Гонки!$E$1:$O$30,11,FALSE)</f>
        <v>3.331531617600195</v>
      </c>
      <c r="E270" s="119" t="s">
        <v>278</v>
      </c>
      <c r="F270" s="108">
        <f>IF(E270="Ж",VLOOKUP(C270,Гонки!$E$2:$Q$30,12,FALSE),VLOOKUP(C270,Гонки!$E$2:$Q$30,13,FALSE))</f>
        <v>19</v>
      </c>
      <c r="G270" s="123" t="s">
        <v>353</v>
      </c>
      <c r="H270" s="121">
        <v>1990</v>
      </c>
      <c r="I270" s="121">
        <v>5196</v>
      </c>
      <c r="J270" s="28" t="str">
        <f t="shared" si="36"/>
        <v>М</v>
      </c>
      <c r="K270" s="124">
        <v>2.1695601851851851E-2</v>
      </c>
      <c r="L270" s="90">
        <f t="shared" si="38"/>
        <v>0.73205065788992285</v>
      </c>
      <c r="M270" s="99">
        <f t="shared" si="37"/>
        <v>2.4388499124453018</v>
      </c>
    </row>
    <row r="271" spans="1:13" x14ac:dyDescent="0.25">
      <c r="A271" s="37" t="str">
        <f t="shared" si="33"/>
        <v>Жук-трейл # 10 Неман</v>
      </c>
      <c r="B271" s="37" t="str">
        <f t="shared" si="34"/>
        <v>Трейл 5</v>
      </c>
      <c r="C271" s="37" t="str">
        <f t="shared" si="35"/>
        <v>Жук-трейл # 10 Неман Трейл 5</v>
      </c>
      <c r="D271" s="107">
        <f>VLOOKUP(C271,Гонки!$E$1:$O$30,11,FALSE)</f>
        <v>3.331531617600195</v>
      </c>
      <c r="E271" s="119" t="s">
        <v>278</v>
      </c>
      <c r="F271" s="108">
        <f>IF(E271="Ж",VLOOKUP(C271,Гонки!$E$2:$Q$30,12,FALSE),VLOOKUP(C271,Гонки!$E$2:$Q$30,13,FALSE))</f>
        <v>19</v>
      </c>
      <c r="G271" s="123" t="s">
        <v>262</v>
      </c>
      <c r="H271" s="121">
        <v>1993</v>
      </c>
      <c r="I271" s="121">
        <v>4736</v>
      </c>
      <c r="J271" s="28" t="str">
        <f t="shared" si="36"/>
        <v>М</v>
      </c>
      <c r="K271" s="124">
        <v>2.1736111111111112E-2</v>
      </c>
      <c r="L271" s="90">
        <f t="shared" si="38"/>
        <v>0.72796534610363417</v>
      </c>
      <c r="M271" s="99">
        <f t="shared" si="37"/>
        <v>2.4252395670615261</v>
      </c>
    </row>
    <row r="272" spans="1:13" x14ac:dyDescent="0.25">
      <c r="A272" s="37" t="str">
        <f t="shared" si="33"/>
        <v>Жук-трейл # 10 Неман</v>
      </c>
      <c r="B272" s="37" t="str">
        <f t="shared" si="34"/>
        <v>Трейл 5</v>
      </c>
      <c r="C272" s="37" t="str">
        <f t="shared" si="35"/>
        <v>Жук-трейл # 10 Неман Трейл 5</v>
      </c>
      <c r="D272" s="107">
        <f>VLOOKUP(C272,Гонки!$E$1:$O$30,11,FALSE)</f>
        <v>3.331531617600195</v>
      </c>
      <c r="E272" s="119" t="s">
        <v>278</v>
      </c>
      <c r="F272" s="108">
        <f>IF(E272="Ж",VLOOKUP(C272,Гонки!$E$2:$Q$30,12,FALSE),VLOOKUP(C272,Гонки!$E$2:$Q$30,13,FALSE))</f>
        <v>19</v>
      </c>
      <c r="G272" s="123" t="s">
        <v>264</v>
      </c>
      <c r="H272" s="121">
        <v>1961</v>
      </c>
      <c r="I272" s="121">
        <v>4272</v>
      </c>
      <c r="J272" s="28" t="str">
        <f t="shared" si="36"/>
        <v>М</v>
      </c>
      <c r="K272" s="124">
        <v>2.2170138888888889E-2</v>
      </c>
      <c r="L272" s="90">
        <f t="shared" si="38"/>
        <v>0.68604246794849999</v>
      </c>
      <c r="M272" s="99">
        <f t="shared" si="37"/>
        <v>2.2855721729868961</v>
      </c>
    </row>
    <row r="273" spans="1:13" x14ac:dyDescent="0.25">
      <c r="A273" s="37" t="str">
        <f t="shared" si="33"/>
        <v>Жук-трейл # 10 Неман</v>
      </c>
      <c r="B273" s="37" t="str">
        <f t="shared" si="34"/>
        <v>Трейл 5</v>
      </c>
      <c r="C273" s="37" t="str">
        <f t="shared" si="35"/>
        <v>Жук-трейл # 10 Неман Трейл 5</v>
      </c>
      <c r="D273" s="107">
        <f>VLOOKUP(C273,Гонки!$E$1:$O$30,11,FALSE)</f>
        <v>3.331531617600195</v>
      </c>
      <c r="E273" s="119" t="s">
        <v>278</v>
      </c>
      <c r="F273" s="108">
        <f>IF(E273="Ж",VLOOKUP(C273,Гонки!$E$2:$Q$30,12,FALSE),VLOOKUP(C273,Гонки!$E$2:$Q$30,13,FALSE))</f>
        <v>19</v>
      </c>
      <c r="G273" s="123" t="s">
        <v>354</v>
      </c>
      <c r="H273" s="121">
        <v>1990</v>
      </c>
      <c r="I273" s="121">
        <v>5195</v>
      </c>
      <c r="J273" s="28" t="str">
        <f t="shared" si="36"/>
        <v>М</v>
      </c>
      <c r="K273" s="124">
        <v>2.2429398148148146E-2</v>
      </c>
      <c r="L273" s="90">
        <f t="shared" si="38"/>
        <v>0.66252669425632049</v>
      </c>
      <c r="M273" s="99">
        <f t="shared" si="37"/>
        <v>2.2072286294190691</v>
      </c>
    </row>
    <row r="274" spans="1:13" x14ac:dyDescent="0.25">
      <c r="A274" s="37" t="str">
        <f t="shared" si="33"/>
        <v>Жук-трейл # 10 Неман</v>
      </c>
      <c r="B274" s="37" t="str">
        <f t="shared" si="34"/>
        <v>Трейл 5</v>
      </c>
      <c r="C274" s="37" t="str">
        <f t="shared" si="35"/>
        <v>Жук-трейл # 10 Неман Трейл 5</v>
      </c>
      <c r="D274" s="107">
        <f>VLOOKUP(C274,Гонки!$E$1:$O$30,11,FALSE)</f>
        <v>3.331531617600195</v>
      </c>
      <c r="E274" s="119" t="s">
        <v>278</v>
      </c>
      <c r="F274" s="108">
        <f>IF(E274="Ж",VLOOKUP(C274,Гонки!$E$2:$Q$30,12,FALSE),VLOOKUP(C274,Гонки!$E$2:$Q$30,13,FALSE))</f>
        <v>19</v>
      </c>
      <c r="G274" s="123" t="s">
        <v>266</v>
      </c>
      <c r="H274" s="121">
        <v>1984</v>
      </c>
      <c r="I274" s="121">
        <v>5077</v>
      </c>
      <c r="J274" s="28" t="str">
        <f t="shared" si="36"/>
        <v>М</v>
      </c>
      <c r="K274" s="124">
        <v>2.2828703703703702E-2</v>
      </c>
      <c r="L274" s="90">
        <f t="shared" si="38"/>
        <v>0.62836572512756972</v>
      </c>
      <c r="M274" s="99">
        <f t="shared" si="37"/>
        <v>2.0934202806787718</v>
      </c>
    </row>
    <row r="275" spans="1:13" x14ac:dyDescent="0.25">
      <c r="A275" s="37" t="str">
        <f t="shared" si="33"/>
        <v>Жук-трейл # 10 Неман</v>
      </c>
      <c r="B275" s="37" t="str">
        <f t="shared" si="34"/>
        <v>Трейл 5</v>
      </c>
      <c r="C275" s="37" t="str">
        <f t="shared" si="35"/>
        <v>Жук-трейл # 10 Неман Трейл 5</v>
      </c>
      <c r="D275" s="107">
        <f>VLOOKUP(C275,Гонки!$E$1:$O$30,11,FALSE)</f>
        <v>3.331531617600195</v>
      </c>
      <c r="E275" s="119" t="s">
        <v>278</v>
      </c>
      <c r="F275" s="108">
        <f>IF(E275="Ж",VLOOKUP(C275,Гонки!$E$2:$Q$30,12,FALSE),VLOOKUP(C275,Гонки!$E$2:$Q$30,13,FALSE))</f>
        <v>19</v>
      </c>
      <c r="G275" s="123" t="s">
        <v>263</v>
      </c>
      <c r="H275" s="121">
        <v>1969</v>
      </c>
      <c r="I275" s="121">
        <v>5027</v>
      </c>
      <c r="J275" s="28" t="str">
        <f t="shared" si="36"/>
        <v>М</v>
      </c>
      <c r="K275" s="124">
        <v>2.30625E-2</v>
      </c>
      <c r="L275" s="90">
        <f t="shared" si="38"/>
        <v>0.60944861102128212</v>
      </c>
      <c r="M275" s="99">
        <f t="shared" si="37"/>
        <v>2.0303973169199239</v>
      </c>
    </row>
    <row r="276" spans="1:13" x14ac:dyDescent="0.25">
      <c r="A276" s="37" t="str">
        <f t="shared" si="33"/>
        <v>Жук-трейл # 10 Неман</v>
      </c>
      <c r="B276" s="37" t="str">
        <f t="shared" si="34"/>
        <v>Трейл 5</v>
      </c>
      <c r="C276" s="37" t="str">
        <f t="shared" si="35"/>
        <v>Жук-трейл # 10 Неман Трейл 5</v>
      </c>
      <c r="D276" s="107">
        <f>VLOOKUP(C276,Гонки!$E$1:$O$30,11,FALSE)</f>
        <v>3.331531617600195</v>
      </c>
      <c r="E276" s="119" t="s">
        <v>278</v>
      </c>
      <c r="F276" s="108">
        <f>IF(E276="Ж",VLOOKUP(C276,Гонки!$E$2:$Q$30,12,FALSE),VLOOKUP(C276,Гонки!$E$2:$Q$30,13,FALSE))</f>
        <v>19</v>
      </c>
      <c r="G276" s="123" t="s">
        <v>355</v>
      </c>
      <c r="H276" s="121">
        <v>1983</v>
      </c>
      <c r="I276" s="121">
        <v>0</v>
      </c>
      <c r="J276" s="28" t="str">
        <f t="shared" si="36"/>
        <v>М</v>
      </c>
      <c r="K276" s="124">
        <v>2.3641203703703706E-2</v>
      </c>
      <c r="L276" s="90">
        <f t="shared" si="38"/>
        <v>0.56577986385478729</v>
      </c>
      <c r="M276" s="99">
        <f t="shared" si="37"/>
        <v>1.8849135050337575</v>
      </c>
    </row>
    <row r="277" spans="1:13" x14ac:dyDescent="0.25">
      <c r="A277" s="37" t="str">
        <f t="shared" si="33"/>
        <v>Жук-трейл # 10 Неман</v>
      </c>
      <c r="B277" s="37" t="str">
        <f t="shared" si="34"/>
        <v>Трейл 5</v>
      </c>
      <c r="C277" s="37" t="str">
        <f t="shared" si="35"/>
        <v>Жук-трейл # 10 Неман Трейл 5</v>
      </c>
      <c r="D277" s="107">
        <f>VLOOKUP(C277,Гонки!$E$1:$O$30,11,FALSE)</f>
        <v>3.331531617600195</v>
      </c>
      <c r="E277" s="119" t="s">
        <v>278</v>
      </c>
      <c r="F277" s="108">
        <f>IF(E277="Ж",VLOOKUP(C277,Гонки!$E$2:$Q$30,12,FALSE),VLOOKUP(C277,Гонки!$E$2:$Q$30,13,FALSE))</f>
        <v>19</v>
      </c>
      <c r="G277" s="123" t="s">
        <v>265</v>
      </c>
      <c r="H277" s="121">
        <v>1993</v>
      </c>
      <c r="I277" s="121">
        <v>4762</v>
      </c>
      <c r="J277" s="28" t="str">
        <f t="shared" si="36"/>
        <v>М</v>
      </c>
      <c r="K277" s="124">
        <v>2.521990740740741E-2</v>
      </c>
      <c r="L277" s="90">
        <f t="shared" si="38"/>
        <v>0.46604277419371826</v>
      </c>
      <c r="M277" s="99">
        <f t="shared" si="37"/>
        <v>1.5526362373804805</v>
      </c>
    </row>
    <row r="278" spans="1:13" x14ac:dyDescent="0.25">
      <c r="A278" s="37" t="str">
        <f t="shared" si="33"/>
        <v>Жук-трейл # 10 Неман</v>
      </c>
      <c r="B278" s="37" t="str">
        <f t="shared" si="34"/>
        <v>Трейл 5</v>
      </c>
      <c r="C278" s="37" t="str">
        <f t="shared" si="35"/>
        <v>Жук-трейл # 10 Неман Трейл 5</v>
      </c>
      <c r="D278" s="107">
        <f>VLOOKUP(C278,Гонки!$E$1:$O$30,11,FALSE)</f>
        <v>3.331531617600195</v>
      </c>
      <c r="E278" s="119" t="s">
        <v>278</v>
      </c>
      <c r="F278" s="108">
        <f>IF(E278="Ж",VLOOKUP(C278,Гонки!$E$2:$Q$30,12,FALSE),VLOOKUP(C278,Гонки!$E$2:$Q$30,13,FALSE))</f>
        <v>19</v>
      </c>
      <c r="G278" s="123" t="s">
        <v>356</v>
      </c>
      <c r="H278" s="121">
        <v>1971</v>
      </c>
      <c r="I278" s="121">
        <v>5168</v>
      </c>
      <c r="J278" s="28" t="str">
        <f t="shared" si="36"/>
        <v>М</v>
      </c>
      <c r="K278" s="124">
        <v>2.5456018518518517E-2</v>
      </c>
      <c r="L278" s="90">
        <f t="shared" si="38"/>
        <v>0.45319468448370992</v>
      </c>
      <c r="M278" s="99">
        <f t="shared" si="37"/>
        <v>1.5098324202858242</v>
      </c>
    </row>
    <row r="279" spans="1:13" x14ac:dyDescent="0.25">
      <c r="A279" s="37" t="str">
        <f t="shared" si="33"/>
        <v>Жук-трейл # 10 Неман</v>
      </c>
      <c r="B279" s="37" t="str">
        <f t="shared" si="34"/>
        <v>Трейл 5</v>
      </c>
      <c r="C279" s="37" t="str">
        <f t="shared" si="35"/>
        <v>Жук-трейл # 10 Неман Трейл 5</v>
      </c>
      <c r="D279" s="107">
        <f>VLOOKUP(C279,Гонки!$E$1:$O$30,11,FALSE)</f>
        <v>3.331531617600195</v>
      </c>
      <c r="E279" s="119" t="s">
        <v>278</v>
      </c>
      <c r="F279" s="108">
        <f>IF(E279="Ж",VLOOKUP(C279,Гонки!$E$2:$Q$30,12,FALSE),VLOOKUP(C279,Гонки!$E$2:$Q$30,13,FALSE))</f>
        <v>19</v>
      </c>
      <c r="G279" s="123" t="s">
        <v>357</v>
      </c>
      <c r="H279" s="121">
        <v>1977</v>
      </c>
      <c r="I279" s="121"/>
      <c r="J279" s="28" t="str">
        <f t="shared" si="36"/>
        <v>М</v>
      </c>
      <c r="K279" s="124">
        <v>2.6803240740740739E-2</v>
      </c>
      <c r="L279" s="90">
        <f t="shared" si="38"/>
        <v>0.38823467424983304</v>
      </c>
      <c r="M279" s="99">
        <f t="shared" si="37"/>
        <v>1.293416092312031</v>
      </c>
    </row>
    <row r="280" spans="1:13" x14ac:dyDescent="0.25">
      <c r="A280" s="37" t="str">
        <f t="shared" si="33"/>
        <v>Жук-трейл # 10 Неман</v>
      </c>
      <c r="B280" s="37" t="str">
        <f t="shared" si="34"/>
        <v>Трейл 5</v>
      </c>
      <c r="C280" s="37" t="str">
        <f t="shared" si="35"/>
        <v>Жук-трейл # 10 Неман Трейл 5</v>
      </c>
      <c r="D280" s="107">
        <f>VLOOKUP(C280,Гонки!$E$1:$O$30,11,FALSE)</f>
        <v>3.331531617600195</v>
      </c>
      <c r="E280" s="119" t="s">
        <v>278</v>
      </c>
      <c r="F280" s="108">
        <f>IF(E280="Ж",VLOOKUP(C280,Гонки!$E$2:$Q$30,12,FALSE),VLOOKUP(C280,Гонки!$E$2:$Q$30,13,FALSE))</f>
        <v>19</v>
      </c>
      <c r="G280" s="123" t="s">
        <v>358</v>
      </c>
      <c r="H280" s="121">
        <v>1992</v>
      </c>
      <c r="I280" s="121">
        <v>0</v>
      </c>
      <c r="J280" s="28" t="str">
        <f t="shared" si="36"/>
        <v>М</v>
      </c>
      <c r="K280" s="124">
        <v>2.6907407407407408E-2</v>
      </c>
      <c r="L280" s="90">
        <f t="shared" si="38"/>
        <v>0.38374318754353071</v>
      </c>
      <c r="M280" s="99">
        <f t="shared" si="37"/>
        <v>1.2784525623399539</v>
      </c>
    </row>
    <row r="281" spans="1:13" x14ac:dyDescent="0.25">
      <c r="A281" s="37" t="str">
        <f t="shared" si="33"/>
        <v>Жук-трейл # 10 Неман</v>
      </c>
      <c r="B281" s="37" t="str">
        <f t="shared" si="34"/>
        <v>Трейл 5</v>
      </c>
      <c r="C281" s="37" t="str">
        <f t="shared" si="35"/>
        <v>Жук-трейл # 10 Неман Трейл 5</v>
      </c>
      <c r="D281" s="107">
        <f>VLOOKUP(C281,Гонки!$E$1:$O$30,11,FALSE)</f>
        <v>3.331531617600195</v>
      </c>
      <c r="E281" s="119" t="s">
        <v>278</v>
      </c>
      <c r="F281" s="108">
        <f>IF(E281="Ж",VLOOKUP(C281,Гонки!$E$2:$Q$30,12,FALSE),VLOOKUP(C281,Гонки!$E$2:$Q$30,13,FALSE))</f>
        <v>19</v>
      </c>
      <c r="G281" s="123" t="s">
        <v>359</v>
      </c>
      <c r="H281" s="121">
        <v>1984</v>
      </c>
      <c r="I281" s="121">
        <v>0</v>
      </c>
      <c r="J281" s="28" t="str">
        <f t="shared" si="36"/>
        <v>М</v>
      </c>
      <c r="K281" s="124">
        <v>2.7958333333333332E-2</v>
      </c>
      <c r="L281" s="90">
        <f t="shared" si="38"/>
        <v>0.34207584365897575</v>
      </c>
      <c r="M281" s="99">
        <f t="shared" si="37"/>
        <v>1.1396364887671389</v>
      </c>
    </row>
    <row r="282" spans="1:13" x14ac:dyDescent="0.25">
      <c r="A282" s="37" t="str">
        <f t="shared" si="33"/>
        <v>Жук-трейл # 10 Неман</v>
      </c>
      <c r="B282" s="37" t="str">
        <f t="shared" si="34"/>
        <v>Трейл 5</v>
      </c>
      <c r="C282" s="37" t="str">
        <f t="shared" si="35"/>
        <v>Жук-трейл # 10 Неман Трейл 5</v>
      </c>
      <c r="D282" s="107">
        <f>VLOOKUP(C282,Гонки!$E$1:$O$30,11,FALSE)</f>
        <v>3.331531617600195</v>
      </c>
      <c r="E282" s="119" t="s">
        <v>278</v>
      </c>
      <c r="F282" s="108">
        <f>IF(E282="Ж",VLOOKUP(C282,Гонки!$E$2:$Q$30,12,FALSE),VLOOKUP(C282,Гонки!$E$2:$Q$30,13,FALSE))</f>
        <v>19</v>
      </c>
      <c r="G282" s="123" t="s">
        <v>360</v>
      </c>
      <c r="H282" s="121">
        <v>2000</v>
      </c>
      <c r="I282" s="121">
        <v>0</v>
      </c>
      <c r="J282" s="28" t="str">
        <f t="shared" si="36"/>
        <v>М</v>
      </c>
      <c r="K282" s="124">
        <v>3.2427083333333336E-2</v>
      </c>
      <c r="L282" s="90">
        <f t="shared" si="38"/>
        <v>0.21924645459363337</v>
      </c>
      <c r="M282" s="99">
        <f t="shared" si="37"/>
        <v>0.73042649552543504</v>
      </c>
    </row>
    <row r="283" spans="1:13" x14ac:dyDescent="0.25">
      <c r="A283" s="37" t="str">
        <f t="shared" si="33"/>
        <v>Жук-трейл # 10 Неман</v>
      </c>
      <c r="B283" s="37" t="str">
        <f t="shared" si="34"/>
        <v>Трейл 5</v>
      </c>
      <c r="C283" s="37" t="str">
        <f t="shared" si="35"/>
        <v>Жук-трейл # 10 Неман Трейл 5</v>
      </c>
      <c r="D283" s="107">
        <f>VLOOKUP(C283,Гонки!$E$1:$O$30,11,FALSE)</f>
        <v>3.331531617600195</v>
      </c>
      <c r="E283" s="119" t="s">
        <v>278</v>
      </c>
      <c r="F283" s="108">
        <f>IF(E283="Ж",VLOOKUP(C283,Гонки!$E$2:$Q$30,12,FALSE),VLOOKUP(C283,Гонки!$E$2:$Q$30,13,FALSE))</f>
        <v>19</v>
      </c>
      <c r="G283" s="123" t="s">
        <v>361</v>
      </c>
      <c r="H283" s="121">
        <v>1988</v>
      </c>
      <c r="I283" s="121"/>
      <c r="J283" s="28" t="str">
        <f t="shared" si="36"/>
        <v>М</v>
      </c>
      <c r="K283" s="124">
        <v>3.3863425925925929E-2</v>
      </c>
      <c r="L283" s="90">
        <f t="shared" si="38"/>
        <v>0.19251455191423053</v>
      </c>
      <c r="M283" s="99">
        <f t="shared" si="37"/>
        <v>0.64136831655039317</v>
      </c>
    </row>
    <row r="284" spans="1:13" x14ac:dyDescent="0.25">
      <c r="A284" s="37" t="str">
        <f t="shared" si="33"/>
        <v>Жук-трейл # 10 Неман</v>
      </c>
      <c r="B284" s="37" t="str">
        <f t="shared" si="34"/>
        <v>Трейл 5</v>
      </c>
      <c r="C284" s="37" t="str">
        <f t="shared" si="35"/>
        <v>Жук-трейл # 10 Неман Трейл 5</v>
      </c>
      <c r="D284" s="107">
        <f>VLOOKUP(C284,Гонки!$E$1:$O$30,11,FALSE)</f>
        <v>3.331531617600195</v>
      </c>
      <c r="E284" s="119" t="s">
        <v>278</v>
      </c>
      <c r="F284" s="108">
        <f>IF(E284="Ж",VLOOKUP(C284,Гонки!$E$2:$Q$30,12,FALSE),VLOOKUP(C284,Гонки!$E$2:$Q$30,13,FALSE))</f>
        <v>19</v>
      </c>
      <c r="G284" s="123" t="s">
        <v>276</v>
      </c>
      <c r="H284" s="121">
        <v>1987</v>
      </c>
      <c r="I284" s="121">
        <v>4841</v>
      </c>
      <c r="J284" s="28" t="str">
        <f t="shared" si="36"/>
        <v>М</v>
      </c>
      <c r="K284" s="124">
        <v>3.4810185185185187E-2</v>
      </c>
      <c r="L284" s="90">
        <f t="shared" si="38"/>
        <v>0.17723000146811349</v>
      </c>
      <c r="M284" s="99">
        <f t="shared" si="37"/>
        <v>0.59044735347834909</v>
      </c>
    </row>
    <row r="285" spans="1:13" x14ac:dyDescent="0.25">
      <c r="A285" s="37" t="str">
        <f t="shared" si="33"/>
        <v>Жук-трейл # 10 Неман</v>
      </c>
      <c r="B285" s="24" t="str">
        <f>Гонки!D8</f>
        <v>Трейл 10</v>
      </c>
      <c r="C285" s="24" t="str">
        <f t="shared" si="35"/>
        <v>Жук-трейл # 10 Неман Трейл 10</v>
      </c>
      <c r="D285" s="107">
        <f>VLOOKUP(C285,Гонки!$E$1:$O$30,11,FALSE)</f>
        <v>5.5672957090527282</v>
      </c>
      <c r="E285" s="29" t="s">
        <v>64</v>
      </c>
      <c r="F285" s="108">
        <f>IF(E285="Ж",VLOOKUP(C285,Гонки!$E$2:$Q$30,12,FALSE),VLOOKUP(C285,Гонки!$E$2:$Q$30,13,FALSE))</f>
        <v>33</v>
      </c>
      <c r="G285" s="123" t="s">
        <v>171</v>
      </c>
      <c r="H285" s="121">
        <v>1987</v>
      </c>
      <c r="I285" s="121">
        <v>2440</v>
      </c>
      <c r="J285" s="28" t="str">
        <f t="shared" si="36"/>
        <v>Ж</v>
      </c>
      <c r="K285" s="124">
        <v>3.8887731481481481E-2</v>
      </c>
      <c r="L285" s="90">
        <f>($K$285/K285)^3</f>
        <v>1</v>
      </c>
      <c r="M285" s="99">
        <f t="shared" si="37"/>
        <v>5.5672957090527282</v>
      </c>
    </row>
    <row r="286" spans="1:13" x14ac:dyDescent="0.25">
      <c r="A286" s="37" t="str">
        <f t="shared" si="33"/>
        <v>Жук-трейл # 10 Неман</v>
      </c>
      <c r="B286" s="24" t="str">
        <f>$B$285</f>
        <v>Трейл 10</v>
      </c>
      <c r="C286" s="24" t="str">
        <f t="shared" si="35"/>
        <v>Жук-трейл # 10 Неман Трейл 10</v>
      </c>
      <c r="D286" s="107">
        <f>VLOOKUP(C286,Гонки!$E$1:$O$30,11,FALSE)</f>
        <v>5.5672957090527282</v>
      </c>
      <c r="E286" s="29" t="s">
        <v>64</v>
      </c>
      <c r="F286" s="108">
        <f>IF(E286="Ж",VLOOKUP(C286,Гонки!$E$2:$Q$30,12,FALSE),VLOOKUP(C286,Гонки!$E$2:$Q$30,13,FALSE))</f>
        <v>33</v>
      </c>
      <c r="G286" s="123" t="s">
        <v>363</v>
      </c>
      <c r="H286" s="121">
        <v>1992</v>
      </c>
      <c r="I286" s="121">
        <v>3123</v>
      </c>
      <c r="J286" s="28" t="str">
        <f t="shared" si="36"/>
        <v>Ж</v>
      </c>
      <c r="K286" s="124">
        <v>4.219675925925926E-2</v>
      </c>
      <c r="L286" s="90">
        <f t="shared" ref="L286:L316" si="39">($K$285/K286)^3</f>
        <v>0.78270937109125505</v>
      </c>
      <c r="M286" s="99">
        <f t="shared" si="37"/>
        <v>4.3575745231117038</v>
      </c>
    </row>
    <row r="287" spans="1:13" x14ac:dyDescent="0.25">
      <c r="A287" s="37" t="str">
        <f t="shared" si="33"/>
        <v>Жук-трейл # 10 Неман</v>
      </c>
      <c r="B287" s="24" t="str">
        <f t="shared" ref="B287:B338" si="40">$B$285</f>
        <v>Трейл 10</v>
      </c>
      <c r="C287" s="24" t="str">
        <f t="shared" si="35"/>
        <v>Жук-трейл # 10 Неман Трейл 10</v>
      </c>
      <c r="D287" s="107">
        <f>VLOOKUP(C287,Гонки!$E$1:$O$30,11,FALSE)</f>
        <v>5.5672957090527282</v>
      </c>
      <c r="E287" s="29" t="s">
        <v>64</v>
      </c>
      <c r="F287" s="108">
        <f>IF(E287="Ж",VLOOKUP(C287,Гонки!$E$2:$Q$30,12,FALSE),VLOOKUP(C287,Гонки!$E$2:$Q$30,13,FALSE))</f>
        <v>33</v>
      </c>
      <c r="G287" s="123" t="s">
        <v>364</v>
      </c>
      <c r="H287" s="121">
        <v>1996</v>
      </c>
      <c r="I287" s="121">
        <v>5133</v>
      </c>
      <c r="J287" s="28" t="str">
        <f t="shared" si="36"/>
        <v>Ж</v>
      </c>
      <c r="K287" s="124">
        <v>4.2410879629629632E-2</v>
      </c>
      <c r="L287" s="90">
        <f t="shared" si="39"/>
        <v>0.7709140974471177</v>
      </c>
      <c r="M287" s="99">
        <f t="shared" si="37"/>
        <v>4.2919067467655951</v>
      </c>
    </row>
    <row r="288" spans="1:13" x14ac:dyDescent="0.25">
      <c r="A288" s="37" t="str">
        <f t="shared" si="33"/>
        <v>Жук-трейл # 10 Неман</v>
      </c>
      <c r="B288" s="24" t="str">
        <f t="shared" si="40"/>
        <v>Трейл 10</v>
      </c>
      <c r="C288" s="24" t="str">
        <f t="shared" si="35"/>
        <v>Жук-трейл # 10 Неман Трейл 10</v>
      </c>
      <c r="D288" s="107">
        <f>VLOOKUP(C288,Гонки!$E$1:$O$30,11,FALSE)</f>
        <v>5.5672957090527282</v>
      </c>
      <c r="E288" s="29" t="s">
        <v>64</v>
      </c>
      <c r="F288" s="108">
        <f>IF(E288="Ж",VLOOKUP(C288,Гонки!$E$2:$Q$30,12,FALSE),VLOOKUP(C288,Гонки!$E$2:$Q$30,13,FALSE))</f>
        <v>33</v>
      </c>
      <c r="G288" s="123" t="s">
        <v>365</v>
      </c>
      <c r="H288" s="121">
        <v>1985</v>
      </c>
      <c r="I288" s="121">
        <v>5173</v>
      </c>
      <c r="J288" s="28" t="str">
        <f t="shared" si="36"/>
        <v>Ж</v>
      </c>
      <c r="K288" s="124">
        <v>4.4277777777777777E-2</v>
      </c>
      <c r="L288" s="90">
        <f t="shared" si="39"/>
        <v>0.67745488538481136</v>
      </c>
      <c r="M288" s="99">
        <f t="shared" si="37"/>
        <v>3.7715916764796682</v>
      </c>
    </row>
    <row r="289" spans="1:13" x14ac:dyDescent="0.25">
      <c r="A289" s="37" t="str">
        <f t="shared" si="33"/>
        <v>Жук-трейл # 10 Неман</v>
      </c>
      <c r="B289" s="24" t="str">
        <f t="shared" si="40"/>
        <v>Трейл 10</v>
      </c>
      <c r="C289" s="24" t="str">
        <f t="shared" si="35"/>
        <v>Жук-трейл # 10 Неман Трейл 10</v>
      </c>
      <c r="D289" s="107">
        <f>VLOOKUP(C289,Гонки!$E$1:$O$30,11,FALSE)</f>
        <v>5.5672957090527282</v>
      </c>
      <c r="E289" s="29" t="s">
        <v>64</v>
      </c>
      <c r="F289" s="108">
        <f>IF(E289="Ж",VLOOKUP(C289,Гонки!$E$2:$Q$30,12,FALSE),VLOOKUP(C289,Гонки!$E$2:$Q$30,13,FALSE))</f>
        <v>33</v>
      </c>
      <c r="G289" s="123" t="s">
        <v>366</v>
      </c>
      <c r="H289" s="121">
        <v>1971</v>
      </c>
      <c r="I289" s="121">
        <v>5132</v>
      </c>
      <c r="J289" s="28" t="str">
        <f t="shared" si="36"/>
        <v>Ж</v>
      </c>
      <c r="K289" s="124">
        <v>4.4931712962962965E-2</v>
      </c>
      <c r="L289" s="90">
        <f t="shared" si="39"/>
        <v>0.64830429739120787</v>
      </c>
      <c r="M289" s="99">
        <f t="shared" si="37"/>
        <v>3.6093017330265154</v>
      </c>
    </row>
    <row r="290" spans="1:13" x14ac:dyDescent="0.25">
      <c r="A290" s="37" t="str">
        <f t="shared" si="33"/>
        <v>Жук-трейл # 10 Неман</v>
      </c>
      <c r="B290" s="24" t="str">
        <f t="shared" si="40"/>
        <v>Трейл 10</v>
      </c>
      <c r="C290" s="24" t="str">
        <f t="shared" si="35"/>
        <v>Жук-трейл # 10 Неман Трейл 10</v>
      </c>
      <c r="D290" s="107">
        <f>VLOOKUP(C290,Гонки!$E$1:$O$30,11,FALSE)</f>
        <v>5.5672957090527282</v>
      </c>
      <c r="E290" s="29" t="s">
        <v>64</v>
      </c>
      <c r="F290" s="108">
        <f>IF(E290="Ж",VLOOKUP(C290,Гонки!$E$2:$Q$30,12,FALSE),VLOOKUP(C290,Гонки!$E$2:$Q$30,13,FALSE))</f>
        <v>33</v>
      </c>
      <c r="G290" s="123" t="s">
        <v>460</v>
      </c>
      <c r="H290" s="121">
        <v>1986</v>
      </c>
      <c r="I290" s="121">
        <v>3581</v>
      </c>
      <c r="J290" s="28" t="str">
        <f t="shared" si="36"/>
        <v>Ж</v>
      </c>
      <c r="K290" s="124">
        <v>4.6465277777777779E-2</v>
      </c>
      <c r="L290" s="90">
        <f t="shared" si="39"/>
        <v>0.58620863917657373</v>
      </c>
      <c r="M290" s="99">
        <f t="shared" si="37"/>
        <v>3.2635968414973782</v>
      </c>
    </row>
    <row r="291" spans="1:13" x14ac:dyDescent="0.25">
      <c r="A291" s="37" t="str">
        <f t="shared" si="33"/>
        <v>Жук-трейл # 10 Неман</v>
      </c>
      <c r="B291" s="24" t="str">
        <f t="shared" si="40"/>
        <v>Трейл 10</v>
      </c>
      <c r="C291" s="24" t="str">
        <f t="shared" si="35"/>
        <v>Жук-трейл # 10 Неман Трейл 10</v>
      </c>
      <c r="D291" s="107">
        <f>VLOOKUP(C291,Гонки!$E$1:$O$30,11,FALSE)</f>
        <v>5.5672957090527282</v>
      </c>
      <c r="E291" s="29" t="s">
        <v>64</v>
      </c>
      <c r="F291" s="108">
        <f>IF(E291="Ж",VLOOKUP(C291,Гонки!$E$2:$Q$30,12,FALSE),VLOOKUP(C291,Гонки!$E$2:$Q$30,13,FALSE))</f>
        <v>33</v>
      </c>
      <c r="G291" s="123" t="s">
        <v>367</v>
      </c>
      <c r="H291" s="121">
        <v>1995</v>
      </c>
      <c r="I291" s="121"/>
      <c r="J291" s="28" t="str">
        <f t="shared" si="36"/>
        <v>Ж</v>
      </c>
      <c r="K291" s="124">
        <v>4.6628472222222224E-2</v>
      </c>
      <c r="L291" s="90">
        <f t="shared" si="39"/>
        <v>0.58007516156237793</v>
      </c>
      <c r="M291" s="99">
        <f t="shared" si="37"/>
        <v>3.2294499578942948</v>
      </c>
    </row>
    <row r="292" spans="1:13" x14ac:dyDescent="0.25">
      <c r="A292" s="37" t="str">
        <f t="shared" si="33"/>
        <v>Жук-трейл # 10 Неман</v>
      </c>
      <c r="B292" s="24" t="str">
        <f t="shared" si="40"/>
        <v>Трейл 10</v>
      </c>
      <c r="C292" s="24" t="str">
        <f t="shared" si="35"/>
        <v>Жук-трейл # 10 Неман Трейл 10</v>
      </c>
      <c r="D292" s="107">
        <f>VLOOKUP(C292,Гонки!$E$1:$O$30,11,FALSE)</f>
        <v>5.5672957090527282</v>
      </c>
      <c r="E292" s="29" t="s">
        <v>64</v>
      </c>
      <c r="F292" s="108">
        <f>IF(E292="Ж",VLOOKUP(C292,Гонки!$E$2:$Q$30,12,FALSE),VLOOKUP(C292,Гонки!$E$2:$Q$30,13,FALSE))</f>
        <v>33</v>
      </c>
      <c r="G292" s="123" t="s">
        <v>181</v>
      </c>
      <c r="H292" s="121">
        <v>1992</v>
      </c>
      <c r="I292" s="121">
        <v>1664</v>
      </c>
      <c r="J292" s="28" t="str">
        <f t="shared" si="36"/>
        <v>Ж</v>
      </c>
      <c r="K292" s="124">
        <v>4.7873842592592593E-2</v>
      </c>
      <c r="L292" s="90">
        <f t="shared" si="39"/>
        <v>0.53597306534711153</v>
      </c>
      <c r="M292" s="99">
        <f t="shared" si="37"/>
        <v>2.9839205468748116</v>
      </c>
    </row>
    <row r="293" spans="1:13" x14ac:dyDescent="0.25">
      <c r="A293" s="37" t="str">
        <f t="shared" si="33"/>
        <v>Жук-трейл # 10 Неман</v>
      </c>
      <c r="B293" s="24" t="str">
        <f t="shared" si="40"/>
        <v>Трейл 10</v>
      </c>
      <c r="C293" s="24" t="str">
        <f t="shared" si="35"/>
        <v>Жук-трейл # 10 Неман Трейл 10</v>
      </c>
      <c r="D293" s="107">
        <f>VLOOKUP(C293,Гонки!$E$1:$O$30,11,FALSE)</f>
        <v>5.5672957090527282</v>
      </c>
      <c r="E293" s="29" t="s">
        <v>64</v>
      </c>
      <c r="F293" s="108">
        <f>IF(E293="Ж",VLOOKUP(C293,Гонки!$E$2:$Q$30,12,FALSE),VLOOKUP(C293,Гонки!$E$2:$Q$30,13,FALSE))</f>
        <v>33</v>
      </c>
      <c r="G293" s="123" t="s">
        <v>180</v>
      </c>
      <c r="H293" s="121">
        <v>1977</v>
      </c>
      <c r="I293" s="121">
        <v>4286</v>
      </c>
      <c r="J293" s="28" t="str">
        <f t="shared" si="36"/>
        <v>Ж</v>
      </c>
      <c r="K293" s="124">
        <v>4.9237268518518514E-2</v>
      </c>
      <c r="L293" s="90">
        <f t="shared" si="39"/>
        <v>0.49266983435474526</v>
      </c>
      <c r="M293" s="99">
        <f t="shared" si="37"/>
        <v>2.7428386547828918</v>
      </c>
    </row>
    <row r="294" spans="1:13" x14ac:dyDescent="0.25">
      <c r="A294" s="37" t="str">
        <f t="shared" si="33"/>
        <v>Жук-трейл # 10 Неман</v>
      </c>
      <c r="B294" s="24" t="str">
        <f t="shared" si="40"/>
        <v>Трейл 10</v>
      </c>
      <c r="C294" s="24" t="str">
        <f t="shared" si="35"/>
        <v>Жук-трейл # 10 Неман Трейл 10</v>
      </c>
      <c r="D294" s="107">
        <f>VLOOKUP(C294,Гонки!$E$1:$O$30,11,FALSE)</f>
        <v>5.5672957090527282</v>
      </c>
      <c r="E294" s="29" t="s">
        <v>64</v>
      </c>
      <c r="F294" s="108">
        <f>IF(E294="Ж",VLOOKUP(C294,Гонки!$E$2:$Q$30,12,FALSE),VLOOKUP(C294,Гонки!$E$2:$Q$30,13,FALSE))</f>
        <v>33</v>
      </c>
      <c r="G294" s="123" t="s">
        <v>368</v>
      </c>
      <c r="H294" s="121">
        <v>0</v>
      </c>
      <c r="I294" s="121">
        <v>5178</v>
      </c>
      <c r="J294" s="28" t="str">
        <f t="shared" si="36"/>
        <v>Ж</v>
      </c>
      <c r="K294" s="124">
        <v>5.0442129629629628E-2</v>
      </c>
      <c r="L294" s="90">
        <f t="shared" si="39"/>
        <v>0.45820263905772207</v>
      </c>
      <c r="M294" s="99">
        <f t="shared" si="37"/>
        <v>2.5509495863026923</v>
      </c>
    </row>
    <row r="295" spans="1:13" x14ac:dyDescent="0.25">
      <c r="A295" s="37" t="str">
        <f t="shared" si="33"/>
        <v>Жук-трейл # 10 Неман</v>
      </c>
      <c r="B295" s="24" t="str">
        <f t="shared" si="40"/>
        <v>Трейл 10</v>
      </c>
      <c r="C295" s="24" t="str">
        <f t="shared" si="35"/>
        <v>Жук-трейл # 10 Неман Трейл 10</v>
      </c>
      <c r="D295" s="107">
        <f>VLOOKUP(C295,Гонки!$E$1:$O$30,11,FALSE)</f>
        <v>5.5672957090527282</v>
      </c>
      <c r="E295" s="29" t="s">
        <v>64</v>
      </c>
      <c r="F295" s="108">
        <f>IF(E295="Ж",VLOOKUP(C295,Гонки!$E$2:$Q$30,12,FALSE),VLOOKUP(C295,Гонки!$E$2:$Q$30,13,FALSE))</f>
        <v>33</v>
      </c>
      <c r="G295" s="123" t="s">
        <v>369</v>
      </c>
      <c r="H295" s="121">
        <v>1983</v>
      </c>
      <c r="I295" s="121">
        <v>5164</v>
      </c>
      <c r="J295" s="28" t="str">
        <f t="shared" si="36"/>
        <v>Ж</v>
      </c>
      <c r="K295" s="124">
        <v>5.1646990740740743E-2</v>
      </c>
      <c r="L295" s="90">
        <f t="shared" si="39"/>
        <v>0.42687700589748923</v>
      </c>
      <c r="M295" s="99">
        <f t="shared" si="37"/>
        <v>2.376550523226368</v>
      </c>
    </row>
    <row r="296" spans="1:13" x14ac:dyDescent="0.25">
      <c r="A296" s="37" t="str">
        <f t="shared" si="33"/>
        <v>Жук-трейл # 10 Неман</v>
      </c>
      <c r="B296" s="24" t="str">
        <f t="shared" si="40"/>
        <v>Трейл 10</v>
      </c>
      <c r="C296" s="24" t="str">
        <f t="shared" si="35"/>
        <v>Жук-трейл # 10 Неман Трейл 10</v>
      </c>
      <c r="D296" s="107">
        <f>VLOOKUP(C296,Гонки!$E$1:$O$30,11,FALSE)</f>
        <v>5.5672957090527282</v>
      </c>
      <c r="E296" s="29" t="s">
        <v>64</v>
      </c>
      <c r="F296" s="108">
        <f>IF(E296="Ж",VLOOKUP(C296,Гонки!$E$2:$Q$30,12,FALSE),VLOOKUP(C296,Гонки!$E$2:$Q$30,13,FALSE))</f>
        <v>33</v>
      </c>
      <c r="G296" s="123" t="s">
        <v>370</v>
      </c>
      <c r="H296" s="121">
        <v>1977</v>
      </c>
      <c r="I296" s="121">
        <v>4524</v>
      </c>
      <c r="J296" s="28" t="str">
        <f t="shared" si="36"/>
        <v>Ж</v>
      </c>
      <c r="K296" s="124">
        <v>5.2182870370370373E-2</v>
      </c>
      <c r="L296" s="90">
        <f t="shared" si="39"/>
        <v>0.41386045912293851</v>
      </c>
      <c r="M296" s="99">
        <f t="shared" si="37"/>
        <v>2.3040835582217274</v>
      </c>
    </row>
    <row r="297" spans="1:13" x14ac:dyDescent="0.25">
      <c r="A297" s="37" t="str">
        <f t="shared" si="33"/>
        <v>Жук-трейл # 10 Неман</v>
      </c>
      <c r="B297" s="24" t="str">
        <f t="shared" si="40"/>
        <v>Трейл 10</v>
      </c>
      <c r="C297" s="24" t="str">
        <f t="shared" si="35"/>
        <v>Жук-трейл # 10 Неман Трейл 10</v>
      </c>
      <c r="D297" s="107">
        <f>VLOOKUP(C297,Гонки!$E$1:$O$30,11,FALSE)</f>
        <v>5.5672957090527282</v>
      </c>
      <c r="E297" s="29" t="s">
        <v>64</v>
      </c>
      <c r="F297" s="108">
        <f>IF(E297="Ж",VLOOKUP(C297,Гонки!$E$2:$Q$30,12,FALSE),VLOOKUP(C297,Гонки!$E$2:$Q$30,13,FALSE))</f>
        <v>33</v>
      </c>
      <c r="G297" s="123" t="s">
        <v>123</v>
      </c>
      <c r="H297" s="121">
        <v>1986</v>
      </c>
      <c r="I297" s="121">
        <v>4406</v>
      </c>
      <c r="J297" s="28" t="str">
        <f t="shared" si="36"/>
        <v>Ж</v>
      </c>
      <c r="K297" s="124">
        <v>5.2467592592592593E-2</v>
      </c>
      <c r="L297" s="90">
        <f t="shared" si="39"/>
        <v>0.40715935247377133</v>
      </c>
      <c r="M297" s="99">
        <f t="shared" si="37"/>
        <v>2.2667765159279143</v>
      </c>
    </row>
    <row r="298" spans="1:13" x14ac:dyDescent="0.25">
      <c r="A298" s="37" t="str">
        <f t="shared" si="33"/>
        <v>Жук-трейл # 10 Неман</v>
      </c>
      <c r="B298" s="24" t="str">
        <f t="shared" si="40"/>
        <v>Трейл 10</v>
      </c>
      <c r="C298" s="24" t="str">
        <f t="shared" si="35"/>
        <v>Жук-трейл # 10 Неман Трейл 10</v>
      </c>
      <c r="D298" s="107">
        <f>VLOOKUP(C298,Гонки!$E$1:$O$30,11,FALSE)</f>
        <v>5.5672957090527282</v>
      </c>
      <c r="E298" s="29" t="s">
        <v>64</v>
      </c>
      <c r="F298" s="108">
        <f>IF(E298="Ж",VLOOKUP(C298,Гонки!$E$2:$Q$30,12,FALSE),VLOOKUP(C298,Гонки!$E$2:$Q$30,13,FALSE))</f>
        <v>33</v>
      </c>
      <c r="G298" s="123" t="s">
        <v>371</v>
      </c>
      <c r="H298" s="121">
        <v>1987</v>
      </c>
      <c r="I298" s="121">
        <v>5174</v>
      </c>
      <c r="J298" s="28" t="str">
        <f t="shared" si="36"/>
        <v>Ж</v>
      </c>
      <c r="K298" s="124">
        <v>5.2673611111111109E-2</v>
      </c>
      <c r="L298" s="90">
        <f t="shared" si="39"/>
        <v>0.40240053437768109</v>
      </c>
      <c r="M298" s="99">
        <f t="shared" si="37"/>
        <v>2.2402827683613888</v>
      </c>
    </row>
    <row r="299" spans="1:13" x14ac:dyDescent="0.25">
      <c r="A299" s="37" t="str">
        <f t="shared" si="33"/>
        <v>Жук-трейл # 10 Неман</v>
      </c>
      <c r="B299" s="24" t="str">
        <f t="shared" si="40"/>
        <v>Трейл 10</v>
      </c>
      <c r="C299" s="24" t="str">
        <f t="shared" si="35"/>
        <v>Жук-трейл # 10 Неман Трейл 10</v>
      </c>
      <c r="D299" s="107">
        <f>VLOOKUP(C299,Гонки!$E$1:$O$30,11,FALSE)</f>
        <v>5.5672957090527282</v>
      </c>
      <c r="E299" s="29" t="s">
        <v>64</v>
      </c>
      <c r="F299" s="108">
        <f>IF(E299="Ж",VLOOKUP(C299,Гонки!$E$2:$Q$30,12,FALSE),VLOOKUP(C299,Гонки!$E$2:$Q$30,13,FALSE))</f>
        <v>33</v>
      </c>
      <c r="G299" s="123" t="s">
        <v>372</v>
      </c>
      <c r="H299" s="121">
        <v>1981</v>
      </c>
      <c r="I299" s="121"/>
      <c r="J299" s="28" t="str">
        <f t="shared" si="36"/>
        <v>Ж</v>
      </c>
      <c r="K299" s="124">
        <v>5.2979166666666667E-2</v>
      </c>
      <c r="L299" s="90">
        <f t="shared" si="39"/>
        <v>0.39547811863068516</v>
      </c>
      <c r="M299" s="99">
        <f t="shared" si="37"/>
        <v>2.2017436328768594</v>
      </c>
    </row>
    <row r="300" spans="1:13" x14ac:dyDescent="0.25">
      <c r="A300" s="37" t="str">
        <f t="shared" si="33"/>
        <v>Жук-трейл # 10 Неман</v>
      </c>
      <c r="B300" s="24" t="str">
        <f t="shared" si="40"/>
        <v>Трейл 10</v>
      </c>
      <c r="C300" s="24" t="str">
        <f t="shared" si="35"/>
        <v>Жук-трейл # 10 Неман Трейл 10</v>
      </c>
      <c r="D300" s="107">
        <f>VLOOKUP(C300,Гонки!$E$1:$O$30,11,FALSE)</f>
        <v>5.5672957090527282</v>
      </c>
      <c r="E300" s="29" t="s">
        <v>64</v>
      </c>
      <c r="F300" s="108">
        <f>IF(E300="Ж",VLOOKUP(C300,Гонки!$E$2:$Q$30,12,FALSE),VLOOKUP(C300,Гонки!$E$2:$Q$30,13,FALSE))</f>
        <v>33</v>
      </c>
      <c r="G300" s="123" t="s">
        <v>384</v>
      </c>
      <c r="H300" s="121">
        <v>1991</v>
      </c>
      <c r="I300" s="121">
        <v>5192</v>
      </c>
      <c r="J300" s="28" t="str">
        <f t="shared" si="36"/>
        <v>Ж</v>
      </c>
      <c r="K300" s="124">
        <v>5.3237268518518517E-2</v>
      </c>
      <c r="L300" s="90">
        <f t="shared" si="39"/>
        <v>0.38975395753988751</v>
      </c>
      <c r="M300" s="99">
        <f t="shared" si="37"/>
        <v>2.1698755353981349</v>
      </c>
    </row>
    <row r="301" spans="1:13" x14ac:dyDescent="0.25">
      <c r="A301" s="37" t="str">
        <f t="shared" si="33"/>
        <v>Жук-трейл # 10 Неман</v>
      </c>
      <c r="B301" s="24" t="str">
        <f t="shared" si="40"/>
        <v>Трейл 10</v>
      </c>
      <c r="C301" s="24" t="str">
        <f t="shared" si="35"/>
        <v>Жук-трейл # 10 Неман Трейл 10</v>
      </c>
      <c r="D301" s="107">
        <f>VLOOKUP(C301,Гонки!$E$1:$O$30,11,FALSE)</f>
        <v>5.5672957090527282</v>
      </c>
      <c r="E301" s="29" t="s">
        <v>64</v>
      </c>
      <c r="F301" s="108">
        <f>IF(E301="Ж",VLOOKUP(C301,Гонки!$E$2:$Q$30,12,FALSE),VLOOKUP(C301,Гонки!$E$2:$Q$30,13,FALSE))</f>
        <v>33</v>
      </c>
      <c r="G301" s="123" t="s">
        <v>186</v>
      </c>
      <c r="H301" s="121">
        <v>1992</v>
      </c>
      <c r="I301" s="121">
        <v>4046</v>
      </c>
      <c r="J301" s="28" t="str">
        <f t="shared" si="36"/>
        <v>Ж</v>
      </c>
      <c r="K301" s="124">
        <v>5.3888888888888896E-2</v>
      </c>
      <c r="L301" s="90">
        <f t="shared" si="39"/>
        <v>0.37578560548131601</v>
      </c>
      <c r="M301" s="99">
        <f t="shared" si="37"/>
        <v>2.0921095889199122</v>
      </c>
    </row>
    <row r="302" spans="1:13" x14ac:dyDescent="0.25">
      <c r="A302" s="37" t="str">
        <f t="shared" si="33"/>
        <v>Жук-трейл # 10 Неман</v>
      </c>
      <c r="B302" s="24" t="str">
        <f t="shared" si="40"/>
        <v>Трейл 10</v>
      </c>
      <c r="C302" s="24" t="str">
        <f t="shared" si="35"/>
        <v>Жук-трейл # 10 Неман Трейл 10</v>
      </c>
      <c r="D302" s="107">
        <f>VLOOKUP(C302,Гонки!$E$1:$O$30,11,FALSE)</f>
        <v>5.5672957090527282</v>
      </c>
      <c r="E302" s="29" t="s">
        <v>64</v>
      </c>
      <c r="F302" s="108">
        <f>IF(E302="Ж",VLOOKUP(C302,Гонки!$E$2:$Q$30,12,FALSE),VLOOKUP(C302,Гонки!$E$2:$Q$30,13,FALSE))</f>
        <v>33</v>
      </c>
      <c r="G302" s="123" t="s">
        <v>382</v>
      </c>
      <c r="H302" s="121">
        <v>1996</v>
      </c>
      <c r="I302" s="121">
        <v>3183</v>
      </c>
      <c r="J302" s="28" t="str">
        <f t="shared" si="36"/>
        <v>Ж</v>
      </c>
      <c r="K302" s="124">
        <v>5.4305555555555551E-2</v>
      </c>
      <c r="L302" s="90">
        <f t="shared" si="39"/>
        <v>0.36720200592525376</v>
      </c>
      <c r="M302" s="99">
        <f t="shared" si="37"/>
        <v>2.0443221519432195</v>
      </c>
    </row>
    <row r="303" spans="1:13" x14ac:dyDescent="0.25">
      <c r="A303" s="37" t="str">
        <f t="shared" si="33"/>
        <v>Жук-трейл # 10 Неман</v>
      </c>
      <c r="B303" s="24" t="str">
        <f t="shared" si="40"/>
        <v>Трейл 10</v>
      </c>
      <c r="C303" s="24" t="str">
        <f t="shared" si="35"/>
        <v>Жук-трейл # 10 Неман Трейл 10</v>
      </c>
      <c r="D303" s="107">
        <f>VLOOKUP(C303,Гонки!$E$1:$O$30,11,FALSE)</f>
        <v>5.5672957090527282</v>
      </c>
      <c r="E303" s="29" t="s">
        <v>64</v>
      </c>
      <c r="F303" s="108">
        <f>IF(E303="Ж",VLOOKUP(C303,Гонки!$E$2:$Q$30,12,FALSE),VLOOKUP(C303,Гонки!$E$2:$Q$30,13,FALSE))</f>
        <v>33</v>
      </c>
      <c r="G303" s="123" t="s">
        <v>187</v>
      </c>
      <c r="H303" s="121">
        <v>1984</v>
      </c>
      <c r="I303" s="121">
        <v>4730</v>
      </c>
      <c r="J303" s="28" t="str">
        <f t="shared" si="36"/>
        <v>Ж</v>
      </c>
      <c r="K303" s="124">
        <v>5.4972222222222221E-2</v>
      </c>
      <c r="L303" s="90">
        <f t="shared" si="39"/>
        <v>0.35400381925854496</v>
      </c>
      <c r="M303" s="99">
        <f t="shared" si="37"/>
        <v>1.970843943946375</v>
      </c>
    </row>
    <row r="304" spans="1:13" x14ac:dyDescent="0.25">
      <c r="A304" s="37" t="str">
        <f t="shared" si="33"/>
        <v>Жук-трейл # 10 Неман</v>
      </c>
      <c r="B304" s="24" t="str">
        <f t="shared" si="40"/>
        <v>Трейл 10</v>
      </c>
      <c r="C304" s="24" t="str">
        <f t="shared" si="35"/>
        <v>Жук-трейл # 10 Неман Трейл 10</v>
      </c>
      <c r="D304" s="107">
        <f>VLOOKUP(C304,Гонки!$E$1:$O$30,11,FALSE)</f>
        <v>5.5672957090527282</v>
      </c>
      <c r="E304" s="29" t="s">
        <v>64</v>
      </c>
      <c r="F304" s="108">
        <f>IF(E304="Ж",VLOOKUP(C304,Гонки!$E$2:$Q$30,12,FALSE),VLOOKUP(C304,Гонки!$E$2:$Q$30,13,FALSE))</f>
        <v>33</v>
      </c>
      <c r="G304" s="123" t="s">
        <v>383</v>
      </c>
      <c r="H304" s="121">
        <v>1992</v>
      </c>
      <c r="I304" s="121">
        <v>4795</v>
      </c>
      <c r="J304" s="28" t="str">
        <f t="shared" si="36"/>
        <v>Ж</v>
      </c>
      <c r="K304" s="124">
        <v>5.5021990740740739E-2</v>
      </c>
      <c r="L304" s="90">
        <f t="shared" si="39"/>
        <v>0.35304407675534272</v>
      </c>
      <c r="M304" s="99">
        <f t="shared" si="37"/>
        <v>1.9655007736265016</v>
      </c>
    </row>
    <row r="305" spans="1:13" x14ac:dyDescent="0.25">
      <c r="A305" s="37" t="str">
        <f t="shared" si="33"/>
        <v>Жук-трейл # 10 Неман</v>
      </c>
      <c r="B305" s="24" t="str">
        <f t="shared" si="40"/>
        <v>Трейл 10</v>
      </c>
      <c r="C305" s="24" t="str">
        <f t="shared" si="35"/>
        <v>Жук-трейл # 10 Неман Трейл 10</v>
      </c>
      <c r="D305" s="107">
        <f>VLOOKUP(C305,Гонки!$E$1:$O$30,11,FALSE)</f>
        <v>5.5672957090527282</v>
      </c>
      <c r="E305" s="29" t="s">
        <v>64</v>
      </c>
      <c r="F305" s="108">
        <f>IF(E305="Ж",VLOOKUP(C305,Гонки!$E$2:$Q$30,12,FALSE),VLOOKUP(C305,Гонки!$E$2:$Q$30,13,FALSE))</f>
        <v>33</v>
      </c>
      <c r="G305" s="123" t="s">
        <v>373</v>
      </c>
      <c r="H305" s="121">
        <v>1991</v>
      </c>
      <c r="I305" s="121">
        <v>4739</v>
      </c>
      <c r="J305" s="28" t="str">
        <f t="shared" si="36"/>
        <v>Ж</v>
      </c>
      <c r="K305" s="124">
        <v>5.5204861111111114E-2</v>
      </c>
      <c r="L305" s="90">
        <f t="shared" si="39"/>
        <v>0.34954722856347537</v>
      </c>
      <c r="M305" s="99">
        <f t="shared" si="37"/>
        <v>1.9460327856927095</v>
      </c>
    </row>
    <row r="306" spans="1:13" x14ac:dyDescent="0.25">
      <c r="A306" s="37" t="str">
        <f t="shared" si="33"/>
        <v>Жук-трейл # 10 Неман</v>
      </c>
      <c r="B306" s="24" t="str">
        <f t="shared" si="40"/>
        <v>Трейл 10</v>
      </c>
      <c r="C306" s="24" t="str">
        <f t="shared" si="35"/>
        <v>Жук-трейл # 10 Неман Трейл 10</v>
      </c>
      <c r="D306" s="107">
        <f>VLOOKUP(C306,Гонки!$E$1:$O$30,11,FALSE)</f>
        <v>5.5672957090527282</v>
      </c>
      <c r="E306" s="29" t="s">
        <v>64</v>
      </c>
      <c r="F306" s="108">
        <f>IF(E306="Ж",VLOOKUP(C306,Гонки!$E$2:$Q$30,12,FALSE),VLOOKUP(C306,Гонки!$E$2:$Q$30,13,FALSE))</f>
        <v>33</v>
      </c>
      <c r="G306" s="123" t="s">
        <v>374</v>
      </c>
      <c r="H306" s="121">
        <v>2002</v>
      </c>
      <c r="I306" s="121"/>
      <c r="J306" s="28" t="str">
        <f t="shared" si="36"/>
        <v>Ж</v>
      </c>
      <c r="K306" s="124">
        <v>5.5718750000000004E-2</v>
      </c>
      <c r="L306" s="90">
        <f t="shared" si="39"/>
        <v>0.33996462843739972</v>
      </c>
      <c r="M306" s="99">
        <f t="shared" si="37"/>
        <v>1.8926836171292405</v>
      </c>
    </row>
    <row r="307" spans="1:13" x14ac:dyDescent="0.25">
      <c r="A307" s="37" t="str">
        <f t="shared" si="33"/>
        <v>Жук-трейл # 10 Неман</v>
      </c>
      <c r="B307" s="24" t="str">
        <f t="shared" si="40"/>
        <v>Трейл 10</v>
      </c>
      <c r="C307" s="24" t="str">
        <f t="shared" si="35"/>
        <v>Жук-трейл # 10 Неман Трейл 10</v>
      </c>
      <c r="D307" s="107">
        <f>VLOOKUP(C307,Гонки!$E$1:$O$30,11,FALSE)</f>
        <v>5.5672957090527282</v>
      </c>
      <c r="E307" s="29" t="s">
        <v>64</v>
      </c>
      <c r="F307" s="108">
        <f>IF(E307="Ж",VLOOKUP(C307,Гонки!$E$2:$Q$30,12,FALSE),VLOOKUP(C307,Гонки!$E$2:$Q$30,13,FALSE))</f>
        <v>33</v>
      </c>
      <c r="G307" s="123" t="s">
        <v>183</v>
      </c>
      <c r="H307" s="121">
        <v>1993</v>
      </c>
      <c r="I307" s="121">
        <v>3166</v>
      </c>
      <c r="J307" s="28" t="str">
        <f t="shared" si="36"/>
        <v>Ж</v>
      </c>
      <c r="K307" s="124">
        <v>5.599305555555556E-2</v>
      </c>
      <c r="L307" s="90">
        <f t="shared" si="39"/>
        <v>0.33499268576648267</v>
      </c>
      <c r="M307" s="99">
        <f t="shared" si="37"/>
        <v>1.865003342031788</v>
      </c>
    </row>
    <row r="308" spans="1:13" x14ac:dyDescent="0.25">
      <c r="A308" s="37" t="str">
        <f t="shared" si="33"/>
        <v>Жук-трейл # 10 Неман</v>
      </c>
      <c r="B308" s="24" t="str">
        <f t="shared" si="40"/>
        <v>Трейл 10</v>
      </c>
      <c r="C308" s="24" t="str">
        <f t="shared" si="35"/>
        <v>Жук-трейл # 10 Неман Трейл 10</v>
      </c>
      <c r="D308" s="107">
        <f>VLOOKUP(C308,Гонки!$E$1:$O$30,11,FALSE)</f>
        <v>5.5672957090527282</v>
      </c>
      <c r="E308" s="29" t="s">
        <v>64</v>
      </c>
      <c r="F308" s="108">
        <f>IF(E308="Ж",VLOOKUP(C308,Гонки!$E$2:$Q$30,12,FALSE),VLOOKUP(C308,Гонки!$E$2:$Q$30,13,FALSE))</f>
        <v>33</v>
      </c>
      <c r="G308" s="123" t="s">
        <v>375</v>
      </c>
      <c r="H308" s="121">
        <v>2001</v>
      </c>
      <c r="I308" s="121">
        <v>4414</v>
      </c>
      <c r="J308" s="28" t="str">
        <f t="shared" si="36"/>
        <v>Ж</v>
      </c>
      <c r="K308" s="124">
        <v>5.716898148148148E-2</v>
      </c>
      <c r="L308" s="90">
        <f t="shared" si="39"/>
        <v>0.31474327762236209</v>
      </c>
      <c r="M308" s="99">
        <f t="shared" si="37"/>
        <v>1.752268898960168</v>
      </c>
    </row>
    <row r="309" spans="1:13" x14ac:dyDescent="0.25">
      <c r="A309" s="37" t="str">
        <f t="shared" si="33"/>
        <v>Жук-трейл # 10 Неман</v>
      </c>
      <c r="B309" s="24" t="str">
        <f t="shared" si="40"/>
        <v>Трейл 10</v>
      </c>
      <c r="C309" s="24" t="str">
        <f t="shared" si="35"/>
        <v>Жук-трейл # 10 Неман Трейл 10</v>
      </c>
      <c r="D309" s="107">
        <f>VLOOKUP(C309,Гонки!$E$1:$O$30,11,FALSE)</f>
        <v>5.5672957090527282</v>
      </c>
      <c r="E309" s="29" t="s">
        <v>64</v>
      </c>
      <c r="F309" s="108">
        <f>IF(E309="Ж",VLOOKUP(C309,Гонки!$E$2:$Q$30,12,FALSE),VLOOKUP(C309,Гонки!$E$2:$Q$30,13,FALSE))</f>
        <v>33</v>
      </c>
      <c r="G309" s="123" t="s">
        <v>376</v>
      </c>
      <c r="H309" s="121">
        <v>1991</v>
      </c>
      <c r="I309" s="121">
        <v>2930</v>
      </c>
      <c r="J309" s="28" t="str">
        <f t="shared" si="36"/>
        <v>Ж</v>
      </c>
      <c r="K309" s="124">
        <v>5.7716435185185183E-2</v>
      </c>
      <c r="L309" s="90">
        <f t="shared" si="39"/>
        <v>0.30587172319644684</v>
      </c>
      <c r="M309" s="99">
        <f t="shared" si="37"/>
        <v>1.7028783320721423</v>
      </c>
    </row>
    <row r="310" spans="1:13" x14ac:dyDescent="0.25">
      <c r="A310" s="37" t="str">
        <f t="shared" si="33"/>
        <v>Жук-трейл # 10 Неман</v>
      </c>
      <c r="B310" s="24" t="str">
        <f t="shared" si="40"/>
        <v>Трейл 10</v>
      </c>
      <c r="C310" s="24" t="str">
        <f t="shared" si="35"/>
        <v>Жук-трейл # 10 Неман Трейл 10</v>
      </c>
      <c r="D310" s="107">
        <f>VLOOKUP(C310,Гонки!$E$1:$O$30,11,FALSE)</f>
        <v>5.5672957090527282</v>
      </c>
      <c r="E310" s="29" t="s">
        <v>64</v>
      </c>
      <c r="F310" s="108">
        <f>IF(E310="Ж",VLOOKUP(C310,Гонки!$E$2:$Q$30,12,FALSE),VLOOKUP(C310,Гонки!$E$2:$Q$30,13,FALSE))</f>
        <v>33</v>
      </c>
      <c r="G310" s="123" t="s">
        <v>377</v>
      </c>
      <c r="H310" s="121">
        <v>1989</v>
      </c>
      <c r="I310" s="121">
        <v>2655</v>
      </c>
      <c r="J310" s="28" t="str">
        <f t="shared" si="36"/>
        <v>Ж</v>
      </c>
      <c r="K310" s="124">
        <v>5.8268518518518518E-2</v>
      </c>
      <c r="L310" s="90">
        <f t="shared" si="39"/>
        <v>0.29725960685964092</v>
      </c>
      <c r="M310" s="99">
        <f t="shared" si="37"/>
        <v>1.6549321337443799</v>
      </c>
    </row>
    <row r="311" spans="1:13" x14ac:dyDescent="0.25">
      <c r="A311" s="37" t="str">
        <f t="shared" si="33"/>
        <v>Жук-трейл # 10 Неман</v>
      </c>
      <c r="B311" s="24" t="str">
        <f t="shared" si="40"/>
        <v>Трейл 10</v>
      </c>
      <c r="C311" s="24" t="str">
        <f t="shared" si="35"/>
        <v>Жук-трейл # 10 Неман Трейл 10</v>
      </c>
      <c r="D311" s="107">
        <f>VLOOKUP(C311,Гонки!$E$1:$O$30,11,FALSE)</f>
        <v>5.5672957090527282</v>
      </c>
      <c r="E311" s="29" t="s">
        <v>64</v>
      </c>
      <c r="F311" s="108">
        <f>IF(E311="Ж",VLOOKUP(C311,Гонки!$E$2:$Q$30,12,FALSE),VLOOKUP(C311,Гонки!$E$2:$Q$30,13,FALSE))</f>
        <v>33</v>
      </c>
      <c r="G311" s="123" t="s">
        <v>386</v>
      </c>
      <c r="H311" s="121">
        <v>1993</v>
      </c>
      <c r="I311" s="121">
        <v>3187</v>
      </c>
      <c r="J311" s="28" t="str">
        <f t="shared" si="36"/>
        <v>Ж</v>
      </c>
      <c r="K311" s="124">
        <v>5.9239583333333339E-2</v>
      </c>
      <c r="L311" s="90">
        <f t="shared" si="39"/>
        <v>0.2828797387363165</v>
      </c>
      <c r="M311" s="99">
        <f t="shared" si="37"/>
        <v>1.5748751556446516</v>
      </c>
    </row>
    <row r="312" spans="1:13" x14ac:dyDescent="0.25">
      <c r="A312" s="37" t="str">
        <f t="shared" si="33"/>
        <v>Жук-трейл # 10 Неман</v>
      </c>
      <c r="B312" s="24" t="str">
        <f t="shared" si="40"/>
        <v>Трейл 10</v>
      </c>
      <c r="C312" s="24" t="str">
        <f t="shared" si="35"/>
        <v>Жук-трейл # 10 Неман Трейл 10</v>
      </c>
      <c r="D312" s="107">
        <f>VLOOKUP(C312,Гонки!$E$1:$O$30,11,FALSE)</f>
        <v>5.5672957090527282</v>
      </c>
      <c r="E312" s="29" t="s">
        <v>64</v>
      </c>
      <c r="F312" s="108">
        <f>IF(E312="Ж",VLOOKUP(C312,Гонки!$E$2:$Q$30,12,FALSE),VLOOKUP(C312,Гонки!$E$2:$Q$30,13,FALSE))</f>
        <v>33</v>
      </c>
      <c r="G312" s="123" t="s">
        <v>385</v>
      </c>
      <c r="H312" s="121">
        <v>1993</v>
      </c>
      <c r="I312" s="121">
        <v>3159</v>
      </c>
      <c r="J312" s="28" t="str">
        <f t="shared" si="36"/>
        <v>Ж</v>
      </c>
      <c r="K312" s="124">
        <v>6.1702546296296297E-2</v>
      </c>
      <c r="L312" s="90">
        <f t="shared" si="39"/>
        <v>0.25033903177447409</v>
      </c>
      <c r="M312" s="99">
        <f t="shared" si="37"/>
        <v>1.3937114174064442</v>
      </c>
    </row>
    <row r="313" spans="1:13" x14ac:dyDescent="0.25">
      <c r="A313" s="37" t="str">
        <f t="shared" si="33"/>
        <v>Жук-трейл # 10 Неман</v>
      </c>
      <c r="B313" s="24" t="str">
        <f t="shared" si="40"/>
        <v>Трейл 10</v>
      </c>
      <c r="C313" s="24" t="str">
        <f t="shared" si="35"/>
        <v>Жук-трейл # 10 Неман Трейл 10</v>
      </c>
      <c r="D313" s="107">
        <f>VLOOKUP(C313,Гонки!$E$1:$O$30,11,FALSE)</f>
        <v>5.5672957090527282</v>
      </c>
      <c r="E313" s="29" t="s">
        <v>64</v>
      </c>
      <c r="F313" s="108">
        <f>IF(E313="Ж",VLOOKUP(C313,Гонки!$E$2:$Q$30,12,FALSE),VLOOKUP(C313,Гонки!$E$2:$Q$30,13,FALSE))</f>
        <v>33</v>
      </c>
      <c r="G313" s="123" t="s">
        <v>378</v>
      </c>
      <c r="H313" s="121">
        <v>1987</v>
      </c>
      <c r="I313" s="121">
        <v>3768</v>
      </c>
      <c r="J313" s="28" t="str">
        <f t="shared" si="36"/>
        <v>Ж</v>
      </c>
      <c r="K313" s="124">
        <v>6.3401620370370379E-2</v>
      </c>
      <c r="L313" s="90">
        <f t="shared" si="39"/>
        <v>0.23074736784315084</v>
      </c>
      <c r="M313" s="99">
        <f t="shared" si="37"/>
        <v>1.2846388308683852</v>
      </c>
    </row>
    <row r="314" spans="1:13" x14ac:dyDescent="0.25">
      <c r="A314" s="37" t="str">
        <f t="shared" si="33"/>
        <v>Жук-трейл # 10 Неман</v>
      </c>
      <c r="B314" s="24" t="str">
        <f t="shared" si="40"/>
        <v>Трейл 10</v>
      </c>
      <c r="C314" s="24" t="str">
        <f t="shared" si="35"/>
        <v>Жук-трейл # 10 Неман Трейл 10</v>
      </c>
      <c r="D314" s="107">
        <f>VLOOKUP(C314,Гонки!$E$1:$O$30,11,FALSE)</f>
        <v>5.5672957090527282</v>
      </c>
      <c r="E314" s="29" t="s">
        <v>64</v>
      </c>
      <c r="F314" s="108">
        <f>IF(E314="Ж",VLOOKUP(C314,Гонки!$E$2:$Q$30,12,FALSE),VLOOKUP(C314,Гонки!$E$2:$Q$30,13,FALSE))</f>
        <v>33</v>
      </c>
      <c r="G314" s="123" t="s">
        <v>379</v>
      </c>
      <c r="H314" s="121">
        <v>1984</v>
      </c>
      <c r="I314" s="121">
        <v>5137</v>
      </c>
      <c r="J314" s="28" t="str">
        <f t="shared" si="36"/>
        <v>Ж</v>
      </c>
      <c r="K314" s="124">
        <v>6.8644675925925921E-2</v>
      </c>
      <c r="L314" s="90">
        <f t="shared" si="39"/>
        <v>0.18180978395156158</v>
      </c>
      <c r="M314" s="99">
        <f t="shared" si="37"/>
        <v>1.0121888300573323</v>
      </c>
    </row>
    <row r="315" spans="1:13" x14ac:dyDescent="0.25">
      <c r="A315" s="37" t="str">
        <f t="shared" si="33"/>
        <v>Жук-трейл # 10 Неман</v>
      </c>
      <c r="B315" s="24" t="str">
        <f t="shared" si="40"/>
        <v>Трейл 10</v>
      </c>
      <c r="C315" s="24" t="str">
        <f t="shared" si="35"/>
        <v>Жук-трейл # 10 Неман Трейл 10</v>
      </c>
      <c r="D315" s="107">
        <f>VLOOKUP(C315,Гонки!$E$1:$O$30,11,FALSE)</f>
        <v>5.5672957090527282</v>
      </c>
      <c r="E315" s="29" t="s">
        <v>64</v>
      </c>
      <c r="F315" s="108">
        <f>IF(E315="Ж",VLOOKUP(C315,Гонки!$E$2:$Q$30,12,FALSE),VLOOKUP(C315,Гонки!$E$2:$Q$30,13,FALSE))</f>
        <v>33</v>
      </c>
      <c r="G315" s="123" t="s">
        <v>380</v>
      </c>
      <c r="H315" s="121">
        <v>1991</v>
      </c>
      <c r="I315" s="121">
        <v>1644</v>
      </c>
      <c r="J315" s="28" t="str">
        <f t="shared" si="36"/>
        <v>Ж</v>
      </c>
      <c r="K315" s="124">
        <v>6.8990740740740741E-2</v>
      </c>
      <c r="L315" s="90">
        <f t="shared" si="39"/>
        <v>0.17908755370349147</v>
      </c>
      <c r="M315" s="99">
        <f t="shared" si="37"/>
        <v>0.99703336927819808</v>
      </c>
    </row>
    <row r="316" spans="1:13" x14ac:dyDescent="0.25">
      <c r="A316" s="37" t="str">
        <f t="shared" si="33"/>
        <v>Жук-трейл # 10 Неман</v>
      </c>
      <c r="B316" s="24" t="str">
        <f t="shared" si="40"/>
        <v>Трейл 10</v>
      </c>
      <c r="C316" s="24" t="str">
        <f t="shared" si="35"/>
        <v>Жук-трейл # 10 Неман Трейл 10</v>
      </c>
      <c r="D316" s="107">
        <f>VLOOKUP(C316,Гонки!$E$1:$O$30,11,FALSE)</f>
        <v>5.5672957090527282</v>
      </c>
      <c r="E316" s="29" t="s">
        <v>64</v>
      </c>
      <c r="F316" s="108">
        <f>IF(E316="Ж",VLOOKUP(C316,Гонки!$E$2:$Q$30,12,FALSE),VLOOKUP(C316,Гонки!$E$2:$Q$30,13,FALSE))</f>
        <v>33</v>
      </c>
      <c r="G316" s="123" t="s">
        <v>381</v>
      </c>
      <c r="H316" s="121">
        <v>1974</v>
      </c>
      <c r="I316" s="121">
        <v>2759</v>
      </c>
      <c r="J316" s="28" t="str">
        <f t="shared" si="36"/>
        <v>Ж</v>
      </c>
      <c r="K316" s="124">
        <v>6.9011574074074072E-2</v>
      </c>
      <c r="L316" s="90">
        <f t="shared" si="39"/>
        <v>0.17892541287939293</v>
      </c>
      <c r="M316" s="99">
        <f t="shared" si="37"/>
        <v>0.99613068336393196</v>
      </c>
    </row>
    <row r="317" spans="1:13" x14ac:dyDescent="0.25">
      <c r="A317" s="37" t="str">
        <f t="shared" si="33"/>
        <v>Жук-трейл # 10 Неман</v>
      </c>
      <c r="B317" s="24" t="str">
        <f t="shared" si="40"/>
        <v>Трейл 10</v>
      </c>
      <c r="C317" s="24" t="str">
        <f t="shared" si="35"/>
        <v>Жук-трейл # 10 Неман Трейл 10</v>
      </c>
      <c r="D317" s="107">
        <f>VLOOKUP(C317,Гонки!$E$1:$O$30,11,FALSE)</f>
        <v>5.5672957090527282</v>
      </c>
      <c r="E317" s="29" t="s">
        <v>278</v>
      </c>
      <c r="F317" s="108">
        <f>IF(E317="Ж",VLOOKUP(C317,Гонки!$E$2:$Q$30,12,FALSE),VLOOKUP(C317,Гонки!$E$2:$Q$30,13,FALSE))</f>
        <v>69</v>
      </c>
      <c r="G317" s="123" t="s">
        <v>387</v>
      </c>
      <c r="H317" s="121">
        <v>1983</v>
      </c>
      <c r="I317" s="121">
        <v>5163</v>
      </c>
      <c r="J317" s="28" t="str">
        <f t="shared" si="36"/>
        <v>М</v>
      </c>
      <c r="K317" s="124">
        <v>3.3296296296296296E-2</v>
      </c>
      <c r="L317" s="90">
        <f>($K$317/K317)^3</f>
        <v>1</v>
      </c>
      <c r="M317" s="99">
        <f t="shared" si="37"/>
        <v>5.5672957090527282</v>
      </c>
    </row>
    <row r="318" spans="1:13" x14ac:dyDescent="0.25">
      <c r="A318" s="37" t="str">
        <f t="shared" si="33"/>
        <v>Жук-трейл # 10 Неман</v>
      </c>
      <c r="B318" s="24" t="str">
        <f t="shared" si="40"/>
        <v>Трейл 10</v>
      </c>
      <c r="C318" s="24" t="str">
        <f t="shared" si="35"/>
        <v>Жук-трейл # 10 Неман Трейл 10</v>
      </c>
      <c r="D318" s="107">
        <f>VLOOKUP(C318,Гонки!$E$1:$O$30,11,FALSE)</f>
        <v>5.5672957090527282</v>
      </c>
      <c r="E318" s="29" t="s">
        <v>278</v>
      </c>
      <c r="F318" s="108">
        <f>IF(E318="Ж",VLOOKUP(C318,Гонки!$E$2:$Q$30,12,FALSE),VLOOKUP(C318,Гонки!$E$2:$Q$30,13,FALSE))</f>
        <v>69</v>
      </c>
      <c r="G318" s="123" t="s">
        <v>194</v>
      </c>
      <c r="H318" s="121">
        <v>1993</v>
      </c>
      <c r="I318" s="121">
        <v>2423</v>
      </c>
      <c r="J318" s="28" t="str">
        <f t="shared" si="36"/>
        <v>М</v>
      </c>
      <c r="K318" s="124">
        <v>3.3846064814814815E-2</v>
      </c>
      <c r="L318" s="90">
        <f t="shared" ref="L318:L381" si="41">($K$317/K318)^3</f>
        <v>0.95205762884113843</v>
      </c>
      <c r="M318" s="99">
        <f t="shared" si="37"/>
        <v>5.3003863518181848</v>
      </c>
    </row>
    <row r="319" spans="1:13" x14ac:dyDescent="0.25">
      <c r="A319" s="37" t="str">
        <f t="shared" si="33"/>
        <v>Жук-трейл # 10 Неман</v>
      </c>
      <c r="B319" s="24" t="str">
        <f t="shared" si="40"/>
        <v>Трейл 10</v>
      </c>
      <c r="C319" s="24" t="str">
        <f t="shared" si="35"/>
        <v>Жук-трейл # 10 Неман Трейл 10</v>
      </c>
      <c r="D319" s="107">
        <f>VLOOKUP(C319,Гонки!$E$1:$O$30,11,FALSE)</f>
        <v>5.5672957090527282</v>
      </c>
      <c r="E319" s="29" t="s">
        <v>278</v>
      </c>
      <c r="F319" s="108">
        <f>IF(E319="Ж",VLOOKUP(C319,Гонки!$E$2:$Q$30,12,FALSE),VLOOKUP(C319,Гонки!$E$2:$Q$30,13,FALSE))</f>
        <v>69</v>
      </c>
      <c r="G319" s="123" t="s">
        <v>259</v>
      </c>
      <c r="H319" s="121">
        <v>1986</v>
      </c>
      <c r="I319" s="121">
        <v>3870</v>
      </c>
      <c r="J319" s="28" t="str">
        <f t="shared" si="36"/>
        <v>М</v>
      </c>
      <c r="K319" s="124">
        <v>3.4362268518518521E-2</v>
      </c>
      <c r="L319" s="90">
        <f t="shared" si="41"/>
        <v>0.90979239247630872</v>
      </c>
      <c r="M319" s="99">
        <f t="shared" si="37"/>
        <v>5.0650832827621688</v>
      </c>
    </row>
    <row r="320" spans="1:13" x14ac:dyDescent="0.25">
      <c r="A320" s="37" t="str">
        <f t="shared" si="33"/>
        <v>Жук-трейл # 10 Неман</v>
      </c>
      <c r="B320" s="24" t="str">
        <f t="shared" si="40"/>
        <v>Трейл 10</v>
      </c>
      <c r="C320" s="24" t="str">
        <f t="shared" si="35"/>
        <v>Жук-трейл # 10 Неман Трейл 10</v>
      </c>
      <c r="D320" s="107">
        <f>VLOOKUP(C320,Гонки!$E$1:$O$30,11,FALSE)</f>
        <v>5.5672957090527282</v>
      </c>
      <c r="E320" s="29" t="s">
        <v>278</v>
      </c>
      <c r="F320" s="108">
        <f>IF(E320="Ж",VLOOKUP(C320,Гонки!$E$2:$Q$30,12,FALSE),VLOOKUP(C320,Гонки!$E$2:$Q$30,13,FALSE))</f>
        <v>69</v>
      </c>
      <c r="G320" s="123" t="s">
        <v>388</v>
      </c>
      <c r="H320" s="121">
        <v>1985</v>
      </c>
      <c r="I320" s="121">
        <v>2548</v>
      </c>
      <c r="J320" s="28" t="str">
        <f t="shared" si="36"/>
        <v>М</v>
      </c>
      <c r="K320" s="124">
        <v>3.4409722222222223E-2</v>
      </c>
      <c r="L320" s="90">
        <f t="shared" si="41"/>
        <v>0.90603355594114987</v>
      </c>
      <c r="M320" s="99">
        <f t="shared" si="37"/>
        <v>5.0441567282489483</v>
      </c>
    </row>
    <row r="321" spans="1:13" x14ac:dyDescent="0.25">
      <c r="A321" s="37" t="str">
        <f t="shared" ref="A321:A384" si="42">$A$255</f>
        <v>Жук-трейл # 10 Неман</v>
      </c>
      <c r="B321" s="24" t="str">
        <f t="shared" si="40"/>
        <v>Трейл 10</v>
      </c>
      <c r="C321" s="24" t="str">
        <f t="shared" si="35"/>
        <v>Жук-трейл # 10 Неман Трейл 10</v>
      </c>
      <c r="D321" s="107">
        <f>VLOOKUP(C321,Гонки!$E$1:$O$30,11,FALSE)</f>
        <v>5.5672957090527282</v>
      </c>
      <c r="E321" s="29" t="s">
        <v>278</v>
      </c>
      <c r="F321" s="108">
        <f>IF(E321="Ж",VLOOKUP(C321,Гонки!$E$2:$Q$30,12,FALSE),VLOOKUP(C321,Гонки!$E$2:$Q$30,13,FALSE))</f>
        <v>69</v>
      </c>
      <c r="G321" s="123" t="s">
        <v>389</v>
      </c>
      <c r="H321" s="121">
        <v>1980</v>
      </c>
      <c r="I321" s="121">
        <v>4867</v>
      </c>
      <c r="J321" s="28" t="str">
        <f t="shared" si="36"/>
        <v>М</v>
      </c>
      <c r="K321" s="124">
        <v>3.7108796296296299E-2</v>
      </c>
      <c r="L321" s="90">
        <f t="shared" si="41"/>
        <v>0.72236580740996548</v>
      </c>
      <c r="M321" s="99">
        <f t="shared" si="37"/>
        <v>4.02162405995991</v>
      </c>
    </row>
    <row r="322" spans="1:13" x14ac:dyDescent="0.25">
      <c r="A322" s="37" t="str">
        <f t="shared" si="42"/>
        <v>Жук-трейл # 10 Неман</v>
      </c>
      <c r="B322" s="24" t="str">
        <f t="shared" si="40"/>
        <v>Трейл 10</v>
      </c>
      <c r="C322" s="24" t="str">
        <f t="shared" ref="C322:C386" si="43">CONCATENATE(A322," ",B322)</f>
        <v>Жук-трейл # 10 Неман Трейл 10</v>
      </c>
      <c r="D322" s="107">
        <f>VLOOKUP(C322,Гонки!$E$1:$O$30,11,FALSE)</f>
        <v>5.5672957090527282</v>
      </c>
      <c r="E322" s="29" t="s">
        <v>278</v>
      </c>
      <c r="F322" s="108">
        <f>IF(E322="Ж",VLOOKUP(C322,Гонки!$E$2:$Q$30,12,FALSE),VLOOKUP(C322,Гонки!$E$2:$Q$30,13,FALSE))</f>
        <v>69</v>
      </c>
      <c r="G322" s="123" t="s">
        <v>318</v>
      </c>
      <c r="H322" s="121">
        <v>1989</v>
      </c>
      <c r="I322" s="121">
        <v>988</v>
      </c>
      <c r="J322" s="28" t="str">
        <f t="shared" ref="J322:J385" si="44">E322</f>
        <v>М</v>
      </c>
      <c r="K322" s="124">
        <v>3.7855324074074069E-2</v>
      </c>
      <c r="L322" s="90">
        <f t="shared" si="41"/>
        <v>0.6804667005072168</v>
      </c>
      <c r="M322" s="99">
        <f t="shared" ref="M322:M385" si="45">(D322)*L322</f>
        <v>3.7883593418870962</v>
      </c>
    </row>
    <row r="323" spans="1:13" x14ac:dyDescent="0.25">
      <c r="A323" s="37" t="str">
        <f t="shared" si="42"/>
        <v>Жук-трейл # 10 Неман</v>
      </c>
      <c r="B323" s="24" t="str">
        <f t="shared" si="40"/>
        <v>Трейл 10</v>
      </c>
      <c r="C323" s="24" t="str">
        <f t="shared" si="43"/>
        <v>Жук-трейл # 10 Неман Трейл 10</v>
      </c>
      <c r="D323" s="107">
        <f>VLOOKUP(C323,Гонки!$E$1:$O$30,11,FALSE)</f>
        <v>5.5672957090527282</v>
      </c>
      <c r="E323" s="29" t="s">
        <v>278</v>
      </c>
      <c r="F323" s="108">
        <f>IF(E323="Ж",VLOOKUP(C323,Гонки!$E$2:$Q$30,12,FALSE),VLOOKUP(C323,Гонки!$E$2:$Q$30,13,FALSE))</f>
        <v>69</v>
      </c>
      <c r="G323" s="123" t="s">
        <v>390</v>
      </c>
      <c r="H323" s="121">
        <v>1993</v>
      </c>
      <c r="I323" s="121">
        <v>5179</v>
      </c>
      <c r="J323" s="28" t="str">
        <f t="shared" si="44"/>
        <v>М</v>
      </c>
      <c r="K323" s="124">
        <v>3.8478009259259253E-2</v>
      </c>
      <c r="L323" s="90">
        <f t="shared" si="41"/>
        <v>0.64796268789565015</v>
      </c>
      <c r="M323" s="99">
        <f t="shared" si="45"/>
        <v>3.607399891947725</v>
      </c>
    </row>
    <row r="324" spans="1:13" x14ac:dyDescent="0.25">
      <c r="A324" s="37" t="str">
        <f t="shared" si="42"/>
        <v>Жук-трейл # 10 Неман</v>
      </c>
      <c r="B324" s="24" t="str">
        <f t="shared" si="40"/>
        <v>Трейл 10</v>
      </c>
      <c r="C324" s="24" t="str">
        <f t="shared" si="43"/>
        <v>Жук-трейл # 10 Неман Трейл 10</v>
      </c>
      <c r="D324" s="107">
        <f>VLOOKUP(C324,Гонки!$E$1:$O$30,11,FALSE)</f>
        <v>5.5672957090527282</v>
      </c>
      <c r="E324" s="29" t="s">
        <v>278</v>
      </c>
      <c r="F324" s="108">
        <f>IF(E324="Ж",VLOOKUP(C324,Гонки!$E$2:$Q$30,12,FALSE),VLOOKUP(C324,Гонки!$E$2:$Q$30,13,FALSE))</f>
        <v>69</v>
      </c>
      <c r="G324" s="123" t="s">
        <v>138</v>
      </c>
      <c r="H324" s="121">
        <v>1983</v>
      </c>
      <c r="I324" s="121"/>
      <c r="J324" s="28" t="str">
        <f t="shared" si="44"/>
        <v>М</v>
      </c>
      <c r="K324" s="124">
        <v>3.8517361111111113E-2</v>
      </c>
      <c r="L324" s="90">
        <f t="shared" si="41"/>
        <v>0.64597871322517597</v>
      </c>
      <c r="M324" s="99">
        <f t="shared" si="45"/>
        <v>3.5963545182779248</v>
      </c>
    </row>
    <row r="325" spans="1:13" x14ac:dyDescent="0.25">
      <c r="A325" s="37" t="str">
        <f t="shared" si="42"/>
        <v>Жук-трейл # 10 Неман</v>
      </c>
      <c r="B325" s="24" t="str">
        <f t="shared" si="40"/>
        <v>Трейл 10</v>
      </c>
      <c r="C325" s="24" t="str">
        <f t="shared" si="43"/>
        <v>Жук-трейл # 10 Неман Трейл 10</v>
      </c>
      <c r="D325" s="107">
        <f>VLOOKUP(C325,Гонки!$E$1:$O$30,11,FALSE)</f>
        <v>5.5672957090527282</v>
      </c>
      <c r="E325" s="29" t="s">
        <v>278</v>
      </c>
      <c r="F325" s="108">
        <f>IF(E325="Ж",VLOOKUP(C325,Гонки!$E$2:$Q$30,12,FALSE),VLOOKUP(C325,Гонки!$E$2:$Q$30,13,FALSE))</f>
        <v>69</v>
      </c>
      <c r="G325" s="123" t="s">
        <v>391</v>
      </c>
      <c r="H325" s="121">
        <v>2002</v>
      </c>
      <c r="I325" s="121">
        <v>5130</v>
      </c>
      <c r="J325" s="28" t="str">
        <f t="shared" si="44"/>
        <v>М</v>
      </c>
      <c r="K325" s="124">
        <v>3.8844907407407404E-2</v>
      </c>
      <c r="L325" s="90">
        <f t="shared" si="41"/>
        <v>0.62977513689743103</v>
      </c>
      <c r="M325" s="99">
        <f t="shared" si="45"/>
        <v>3.5061444173171621</v>
      </c>
    </row>
    <row r="326" spans="1:13" x14ac:dyDescent="0.25">
      <c r="A326" s="37" t="str">
        <f t="shared" si="42"/>
        <v>Жук-трейл # 10 Неман</v>
      </c>
      <c r="B326" s="24" t="str">
        <f t="shared" si="40"/>
        <v>Трейл 10</v>
      </c>
      <c r="C326" s="24" t="str">
        <f t="shared" si="43"/>
        <v>Жук-трейл # 10 Неман Трейл 10</v>
      </c>
      <c r="D326" s="107">
        <f>VLOOKUP(C326,Гонки!$E$1:$O$30,11,FALSE)</f>
        <v>5.5672957090527282</v>
      </c>
      <c r="E326" s="29" t="s">
        <v>278</v>
      </c>
      <c r="F326" s="108">
        <f>IF(E326="Ж",VLOOKUP(C326,Гонки!$E$2:$Q$30,12,FALSE),VLOOKUP(C326,Гонки!$E$2:$Q$30,13,FALSE))</f>
        <v>69</v>
      </c>
      <c r="G326" s="123" t="s">
        <v>197</v>
      </c>
      <c r="H326" s="121">
        <v>1991</v>
      </c>
      <c r="I326" s="121"/>
      <c r="J326" s="28" t="str">
        <f t="shared" si="44"/>
        <v>М</v>
      </c>
      <c r="K326" s="124">
        <v>3.8935185185185191E-2</v>
      </c>
      <c r="L326" s="90">
        <f t="shared" si="41"/>
        <v>0.62540456763294894</v>
      </c>
      <c r="M326" s="99">
        <f t="shared" si="45"/>
        <v>3.4818121658048935</v>
      </c>
    </row>
    <row r="327" spans="1:13" x14ac:dyDescent="0.25">
      <c r="A327" s="37" t="str">
        <f t="shared" si="42"/>
        <v>Жук-трейл # 10 Неман</v>
      </c>
      <c r="B327" s="24" t="str">
        <f t="shared" si="40"/>
        <v>Трейл 10</v>
      </c>
      <c r="C327" s="24" t="str">
        <f t="shared" si="43"/>
        <v>Жук-трейл # 10 Неман Трейл 10</v>
      </c>
      <c r="D327" s="107">
        <f>VLOOKUP(C327,Гонки!$E$1:$O$30,11,FALSE)</f>
        <v>5.5672957090527282</v>
      </c>
      <c r="E327" s="29" t="s">
        <v>278</v>
      </c>
      <c r="F327" s="108">
        <f>IF(E327="Ж",VLOOKUP(C327,Гонки!$E$2:$Q$30,12,FALSE),VLOOKUP(C327,Гонки!$E$2:$Q$30,13,FALSE))</f>
        <v>69</v>
      </c>
      <c r="G327" s="123" t="s">
        <v>392</v>
      </c>
      <c r="H327" s="121">
        <v>1993</v>
      </c>
      <c r="I327" s="121"/>
      <c r="J327" s="28" t="str">
        <f t="shared" si="44"/>
        <v>М</v>
      </c>
      <c r="K327" s="124">
        <v>3.894328703703704E-2</v>
      </c>
      <c r="L327" s="90">
        <f t="shared" si="41"/>
        <v>0.62501431697800858</v>
      </c>
      <c r="M327" s="99">
        <f t="shared" si="45"/>
        <v>3.4796395250081891</v>
      </c>
    </row>
    <row r="328" spans="1:13" x14ac:dyDescent="0.25">
      <c r="A328" s="37" t="str">
        <f t="shared" si="42"/>
        <v>Жук-трейл # 10 Неман</v>
      </c>
      <c r="B328" s="24" t="str">
        <f t="shared" si="40"/>
        <v>Трейл 10</v>
      </c>
      <c r="C328" s="24" t="str">
        <f t="shared" si="43"/>
        <v>Жук-трейл # 10 Неман Трейл 10</v>
      </c>
      <c r="D328" s="107">
        <f>VLOOKUP(C328,Гонки!$E$1:$O$30,11,FALSE)</f>
        <v>5.5672957090527282</v>
      </c>
      <c r="E328" s="29" t="s">
        <v>278</v>
      </c>
      <c r="F328" s="108">
        <f>IF(E328="Ж",VLOOKUP(C328,Гонки!$E$2:$Q$30,12,FALSE),VLOOKUP(C328,Гонки!$E$2:$Q$30,13,FALSE))</f>
        <v>69</v>
      </c>
      <c r="G328" s="123" t="s">
        <v>393</v>
      </c>
      <c r="H328" s="121">
        <v>1989</v>
      </c>
      <c r="I328" s="121">
        <v>634</v>
      </c>
      <c r="J328" s="28" t="str">
        <f t="shared" si="44"/>
        <v>М</v>
      </c>
      <c r="K328" s="124">
        <v>3.8966435185185187E-2</v>
      </c>
      <c r="L328" s="90">
        <f t="shared" si="41"/>
        <v>0.62390110267579679</v>
      </c>
      <c r="M328" s="99">
        <f t="shared" si="45"/>
        <v>3.4734419318002292</v>
      </c>
    </row>
    <row r="329" spans="1:13" x14ac:dyDescent="0.25">
      <c r="A329" s="37" t="str">
        <f t="shared" si="42"/>
        <v>Жук-трейл # 10 Неман</v>
      </c>
      <c r="B329" s="24" t="str">
        <f t="shared" si="40"/>
        <v>Трейл 10</v>
      </c>
      <c r="C329" s="24" t="str">
        <f t="shared" si="43"/>
        <v>Жук-трейл # 10 Неман Трейл 10</v>
      </c>
      <c r="D329" s="107">
        <f>VLOOKUP(C329,Гонки!$E$1:$O$30,11,FALSE)</f>
        <v>5.5672957090527282</v>
      </c>
      <c r="E329" s="29" t="s">
        <v>278</v>
      </c>
      <c r="F329" s="108">
        <f>IF(E329="Ж",VLOOKUP(C329,Гонки!$E$2:$Q$30,12,FALSE),VLOOKUP(C329,Гонки!$E$2:$Q$30,13,FALSE))</f>
        <v>69</v>
      </c>
      <c r="G329" s="123" t="s">
        <v>296</v>
      </c>
      <c r="H329" s="121">
        <v>1991</v>
      </c>
      <c r="I329" s="121">
        <v>5002</v>
      </c>
      <c r="J329" s="28" t="str">
        <f t="shared" si="44"/>
        <v>М</v>
      </c>
      <c r="K329" s="124">
        <v>3.9346064814814813E-2</v>
      </c>
      <c r="L329" s="90">
        <f t="shared" si="41"/>
        <v>0.60601569732748295</v>
      </c>
      <c r="M329" s="99">
        <f t="shared" si="45"/>
        <v>3.3738685913498929</v>
      </c>
    </row>
    <row r="330" spans="1:13" x14ac:dyDescent="0.25">
      <c r="A330" s="37" t="str">
        <f t="shared" si="42"/>
        <v>Жук-трейл # 10 Неман</v>
      </c>
      <c r="B330" s="24" t="str">
        <f t="shared" si="40"/>
        <v>Трейл 10</v>
      </c>
      <c r="C330" s="24" t="str">
        <f t="shared" si="43"/>
        <v>Жук-трейл # 10 Неман Трейл 10</v>
      </c>
      <c r="D330" s="107">
        <f>VLOOKUP(C330,Гонки!$E$1:$O$30,11,FALSE)</f>
        <v>5.5672957090527282</v>
      </c>
      <c r="E330" s="29" t="s">
        <v>278</v>
      </c>
      <c r="F330" s="108">
        <f>IF(E330="Ж",VLOOKUP(C330,Гонки!$E$2:$Q$30,12,FALSE),VLOOKUP(C330,Гонки!$E$2:$Q$30,13,FALSE))</f>
        <v>69</v>
      </c>
      <c r="G330" s="123" t="s">
        <v>394</v>
      </c>
      <c r="H330" s="121">
        <v>1981</v>
      </c>
      <c r="I330" s="121">
        <v>5162</v>
      </c>
      <c r="J330" s="28" t="str">
        <f t="shared" si="44"/>
        <v>М</v>
      </c>
      <c r="K330" s="124">
        <v>3.9773148148148148E-2</v>
      </c>
      <c r="L330" s="90">
        <f t="shared" si="41"/>
        <v>0.58670241931554734</v>
      </c>
      <c r="M330" s="99">
        <f t="shared" si="45"/>
        <v>3.2663458615463012</v>
      </c>
    </row>
    <row r="331" spans="1:13" x14ac:dyDescent="0.25">
      <c r="A331" s="37" t="str">
        <f t="shared" si="42"/>
        <v>Жук-трейл # 10 Неман</v>
      </c>
      <c r="B331" s="24" t="str">
        <f t="shared" si="40"/>
        <v>Трейл 10</v>
      </c>
      <c r="C331" s="24" t="str">
        <f t="shared" si="43"/>
        <v>Жук-трейл # 10 Неман Трейл 10</v>
      </c>
      <c r="D331" s="107">
        <f>VLOOKUP(C331,Гонки!$E$1:$O$30,11,FALSE)</f>
        <v>5.5672957090527282</v>
      </c>
      <c r="E331" s="29" t="s">
        <v>278</v>
      </c>
      <c r="F331" s="108">
        <f>IF(E331="Ж",VLOOKUP(C331,Гонки!$E$2:$Q$30,12,FALSE),VLOOKUP(C331,Гонки!$E$2:$Q$30,13,FALSE))</f>
        <v>69</v>
      </c>
      <c r="G331" s="123" t="s">
        <v>395</v>
      </c>
      <c r="H331" s="121">
        <v>1995</v>
      </c>
      <c r="I331" s="121">
        <v>5153</v>
      </c>
      <c r="J331" s="28" t="str">
        <f t="shared" si="44"/>
        <v>М</v>
      </c>
      <c r="K331" s="124">
        <v>4.0476851851851854E-2</v>
      </c>
      <c r="L331" s="90">
        <f t="shared" si="41"/>
        <v>0.55663127111282662</v>
      </c>
      <c r="M331" s="99">
        <f t="shared" si="45"/>
        <v>3.0989308871910053</v>
      </c>
    </row>
    <row r="332" spans="1:13" x14ac:dyDescent="0.25">
      <c r="A332" s="37" t="str">
        <f t="shared" si="42"/>
        <v>Жук-трейл # 10 Неман</v>
      </c>
      <c r="B332" s="24" t="str">
        <f t="shared" si="40"/>
        <v>Трейл 10</v>
      </c>
      <c r="C332" s="24" t="str">
        <f t="shared" si="43"/>
        <v>Жук-трейл # 10 Неман Трейл 10</v>
      </c>
      <c r="D332" s="107">
        <f>VLOOKUP(C332,Гонки!$E$1:$O$30,11,FALSE)</f>
        <v>5.5672957090527282</v>
      </c>
      <c r="E332" s="29" t="s">
        <v>278</v>
      </c>
      <c r="F332" s="108">
        <f>IF(E332="Ж",VLOOKUP(C332,Гонки!$E$2:$Q$30,12,FALSE),VLOOKUP(C332,Гонки!$E$2:$Q$30,13,FALSE))</f>
        <v>69</v>
      </c>
      <c r="G332" s="123" t="s">
        <v>396</v>
      </c>
      <c r="H332" s="121">
        <v>1995</v>
      </c>
      <c r="I332" s="121">
        <v>5190</v>
      </c>
      <c r="J332" s="28" t="str">
        <f t="shared" si="44"/>
        <v>М</v>
      </c>
      <c r="K332" s="124">
        <v>4.0831018518518516E-2</v>
      </c>
      <c r="L332" s="90">
        <f t="shared" si="41"/>
        <v>0.54227195266286188</v>
      </c>
      <c r="M332" s="99">
        <f t="shared" si="45"/>
        <v>3.0189883151995951</v>
      </c>
    </row>
    <row r="333" spans="1:13" x14ac:dyDescent="0.25">
      <c r="A333" s="37" t="str">
        <f t="shared" si="42"/>
        <v>Жук-трейл # 10 Неман</v>
      </c>
      <c r="B333" s="24" t="str">
        <f t="shared" si="40"/>
        <v>Трейл 10</v>
      </c>
      <c r="C333" s="24" t="str">
        <f t="shared" si="43"/>
        <v>Жук-трейл # 10 Неман Трейл 10</v>
      </c>
      <c r="D333" s="107">
        <f>VLOOKUP(C333,Гонки!$E$1:$O$30,11,FALSE)</f>
        <v>5.5672957090527282</v>
      </c>
      <c r="E333" s="29" t="s">
        <v>278</v>
      </c>
      <c r="F333" s="108">
        <f>IF(E333="Ж",VLOOKUP(C333,Гонки!$E$2:$Q$30,12,FALSE),VLOOKUP(C333,Гонки!$E$2:$Q$30,13,FALSE))</f>
        <v>69</v>
      </c>
      <c r="G333" s="123" t="s">
        <v>203</v>
      </c>
      <c r="H333" s="121">
        <v>1981</v>
      </c>
      <c r="I333" s="121">
        <v>5074</v>
      </c>
      <c r="J333" s="28" t="str">
        <f t="shared" si="44"/>
        <v>М</v>
      </c>
      <c r="K333" s="124">
        <v>4.1028935185185182E-2</v>
      </c>
      <c r="L333" s="90">
        <f t="shared" si="41"/>
        <v>0.53446226129114283</v>
      </c>
      <c r="M333" s="99">
        <f t="shared" si="45"/>
        <v>2.9755094539367977</v>
      </c>
    </row>
    <row r="334" spans="1:13" x14ac:dyDescent="0.25">
      <c r="A334" s="37" t="str">
        <f t="shared" si="42"/>
        <v>Жук-трейл # 10 Неман</v>
      </c>
      <c r="B334" s="24" t="str">
        <f t="shared" si="40"/>
        <v>Трейл 10</v>
      </c>
      <c r="C334" s="24" t="str">
        <f t="shared" si="43"/>
        <v>Жук-трейл # 10 Неман Трейл 10</v>
      </c>
      <c r="D334" s="107">
        <f>VLOOKUP(C334,Гонки!$E$1:$O$30,11,FALSE)</f>
        <v>5.5672957090527282</v>
      </c>
      <c r="E334" s="29" t="s">
        <v>278</v>
      </c>
      <c r="F334" s="108">
        <f>IF(E334="Ж",VLOOKUP(C334,Гонки!$E$2:$Q$30,12,FALSE),VLOOKUP(C334,Гонки!$E$2:$Q$30,13,FALSE))</f>
        <v>69</v>
      </c>
      <c r="G334" s="123" t="s">
        <v>213</v>
      </c>
      <c r="H334" s="121">
        <v>1994</v>
      </c>
      <c r="I334" s="121">
        <v>3181</v>
      </c>
      <c r="J334" s="28" t="str">
        <f t="shared" si="44"/>
        <v>М</v>
      </c>
      <c r="K334" s="124">
        <v>4.1403935185185189E-2</v>
      </c>
      <c r="L334" s="90">
        <f t="shared" si="41"/>
        <v>0.52007134136361599</v>
      </c>
      <c r="M334" s="99">
        <f t="shared" si="45"/>
        <v>2.8953909471749562</v>
      </c>
    </row>
    <row r="335" spans="1:13" x14ac:dyDescent="0.25">
      <c r="A335" s="37" t="str">
        <f t="shared" si="42"/>
        <v>Жук-трейл # 10 Неман</v>
      </c>
      <c r="B335" s="24" t="str">
        <f t="shared" si="40"/>
        <v>Трейл 10</v>
      </c>
      <c r="C335" s="24" t="str">
        <f t="shared" si="43"/>
        <v>Жук-трейл # 10 Неман Трейл 10</v>
      </c>
      <c r="D335" s="107">
        <f>VLOOKUP(C335,Гонки!$E$1:$O$30,11,FALSE)</f>
        <v>5.5672957090527282</v>
      </c>
      <c r="E335" s="29" t="s">
        <v>278</v>
      </c>
      <c r="F335" s="108">
        <f>IF(E335="Ж",VLOOKUP(C335,Гонки!$E$2:$Q$30,12,FALSE),VLOOKUP(C335,Гонки!$E$2:$Q$30,13,FALSE))</f>
        <v>69</v>
      </c>
      <c r="G335" s="123" t="s">
        <v>397</v>
      </c>
      <c r="H335" s="121">
        <v>1998</v>
      </c>
      <c r="I335" s="121">
        <v>5134</v>
      </c>
      <c r="J335" s="28" t="str">
        <f t="shared" si="44"/>
        <v>М</v>
      </c>
      <c r="K335" s="124">
        <v>4.2840277777777776E-2</v>
      </c>
      <c r="L335" s="90">
        <f t="shared" si="41"/>
        <v>0.46949497489082104</v>
      </c>
      <c r="M335" s="99">
        <f t="shared" si="45"/>
        <v>2.6138173591314864</v>
      </c>
    </row>
    <row r="336" spans="1:13" x14ac:dyDescent="0.25">
      <c r="A336" s="37" t="str">
        <f t="shared" si="42"/>
        <v>Жук-трейл # 10 Неман</v>
      </c>
      <c r="B336" s="24" t="str">
        <f t="shared" si="40"/>
        <v>Трейл 10</v>
      </c>
      <c r="C336" s="24" t="str">
        <f t="shared" si="43"/>
        <v>Жук-трейл # 10 Неман Трейл 10</v>
      </c>
      <c r="D336" s="107">
        <f>VLOOKUP(C336,Гонки!$E$1:$O$30,11,FALSE)</f>
        <v>5.5672957090527282</v>
      </c>
      <c r="E336" s="29" t="s">
        <v>278</v>
      </c>
      <c r="F336" s="108">
        <f>IF(E336="Ж",VLOOKUP(C336,Гонки!$E$2:$Q$30,12,FALSE),VLOOKUP(C336,Гонки!$E$2:$Q$30,13,FALSE))</f>
        <v>69</v>
      </c>
      <c r="G336" s="123" t="s">
        <v>398</v>
      </c>
      <c r="H336" s="121">
        <v>1994</v>
      </c>
      <c r="I336" s="121">
        <v>4813</v>
      </c>
      <c r="J336" s="28" t="str">
        <f t="shared" si="44"/>
        <v>М</v>
      </c>
      <c r="K336" s="124">
        <v>4.2916666666666665E-2</v>
      </c>
      <c r="L336" s="90">
        <f t="shared" si="41"/>
        <v>0.46699242256052764</v>
      </c>
      <c r="M336" s="99">
        <f t="shared" si="45"/>
        <v>2.5998849102813639</v>
      </c>
    </row>
    <row r="337" spans="1:13" x14ac:dyDescent="0.25">
      <c r="A337" s="37" t="str">
        <f t="shared" si="42"/>
        <v>Жук-трейл # 10 Неман</v>
      </c>
      <c r="B337" s="24" t="str">
        <f t="shared" si="40"/>
        <v>Трейл 10</v>
      </c>
      <c r="C337" s="24" t="str">
        <f t="shared" si="43"/>
        <v>Жук-трейл # 10 Неман Трейл 10</v>
      </c>
      <c r="D337" s="107">
        <f>VLOOKUP(C337,Гонки!$E$1:$O$30,11,FALSE)</f>
        <v>5.5672957090527282</v>
      </c>
      <c r="E337" s="29" t="s">
        <v>278</v>
      </c>
      <c r="F337" s="108">
        <f>IF(E337="Ж",VLOOKUP(C337,Гонки!$E$2:$Q$30,12,FALSE),VLOOKUP(C337,Гонки!$E$2:$Q$30,13,FALSE))</f>
        <v>69</v>
      </c>
      <c r="G337" s="123" t="s">
        <v>399</v>
      </c>
      <c r="H337" s="121">
        <v>1905</v>
      </c>
      <c r="I337" s="121"/>
      <c r="J337" s="28" t="str">
        <f t="shared" si="44"/>
        <v>М</v>
      </c>
      <c r="K337" s="124">
        <v>4.3013888888888886E-2</v>
      </c>
      <c r="L337" s="90">
        <f t="shared" si="41"/>
        <v>0.46383301292421075</v>
      </c>
      <c r="M337" s="99">
        <f t="shared" si="45"/>
        <v>2.5822955425699572</v>
      </c>
    </row>
    <row r="338" spans="1:13" x14ac:dyDescent="0.25">
      <c r="A338" s="37" t="str">
        <f t="shared" si="42"/>
        <v>Жук-трейл # 10 Неман</v>
      </c>
      <c r="B338" s="24" t="str">
        <f t="shared" si="40"/>
        <v>Трейл 10</v>
      </c>
      <c r="C338" s="24" t="str">
        <f t="shared" si="43"/>
        <v>Жук-трейл # 10 Неман Трейл 10</v>
      </c>
      <c r="D338" s="107">
        <f>VLOOKUP(C338,Гонки!$E$1:$O$30,11,FALSE)</f>
        <v>5.5672957090527282</v>
      </c>
      <c r="E338" s="29" t="s">
        <v>278</v>
      </c>
      <c r="F338" s="108">
        <f>IF(E338="Ж",VLOOKUP(C338,Гонки!$E$2:$Q$30,12,FALSE),VLOOKUP(C338,Гонки!$E$2:$Q$30,13,FALSE))</f>
        <v>69</v>
      </c>
      <c r="G338" s="123" t="s">
        <v>400</v>
      </c>
      <c r="H338" s="121">
        <v>1985</v>
      </c>
      <c r="I338" s="121">
        <v>2816</v>
      </c>
      <c r="J338" s="28" t="str">
        <f t="shared" si="44"/>
        <v>М</v>
      </c>
      <c r="K338" s="124">
        <v>4.3033564814814816E-2</v>
      </c>
      <c r="L338" s="90">
        <f t="shared" si="41"/>
        <v>0.46319707872444016</v>
      </c>
      <c r="M338" s="99">
        <f t="shared" si="45"/>
        <v>2.5787551088283345</v>
      </c>
    </row>
    <row r="339" spans="1:13" x14ac:dyDescent="0.25">
      <c r="A339" s="37" t="str">
        <f t="shared" si="42"/>
        <v>Жук-трейл # 10 Неман</v>
      </c>
      <c r="B339" s="24" t="str">
        <f t="shared" ref="B339:B383" si="46">$B$285</f>
        <v>Трейл 10</v>
      </c>
      <c r="C339" s="24" t="str">
        <f t="shared" si="43"/>
        <v>Жук-трейл # 10 Неман Трейл 10</v>
      </c>
      <c r="D339" s="107">
        <f>VLOOKUP(C339,Гонки!$E$1:$O$30,11,FALSE)</f>
        <v>5.5672957090527282</v>
      </c>
      <c r="E339" s="29" t="s">
        <v>278</v>
      </c>
      <c r="F339" s="108">
        <f>IF(E339="Ж",VLOOKUP(C339,Гонки!$E$2:$Q$30,12,FALSE),VLOOKUP(C339,Гонки!$E$2:$Q$30,13,FALSE))</f>
        <v>69</v>
      </c>
      <c r="G339" s="123" t="s">
        <v>401</v>
      </c>
      <c r="H339" s="121">
        <v>1986</v>
      </c>
      <c r="I339" s="121"/>
      <c r="J339" s="28" t="str">
        <f t="shared" si="44"/>
        <v>М</v>
      </c>
      <c r="K339" s="124">
        <v>4.3495370370370372E-2</v>
      </c>
      <c r="L339" s="90">
        <f t="shared" si="41"/>
        <v>0.44859939430414336</v>
      </c>
      <c r="M339" s="99">
        <f t="shared" si="45"/>
        <v>2.4974854829931101</v>
      </c>
    </row>
    <row r="340" spans="1:13" x14ac:dyDescent="0.25">
      <c r="A340" s="37" t="str">
        <f t="shared" si="42"/>
        <v>Жук-трейл # 10 Неман</v>
      </c>
      <c r="B340" s="24" t="str">
        <f t="shared" si="46"/>
        <v>Трейл 10</v>
      </c>
      <c r="C340" s="24" t="str">
        <f t="shared" si="43"/>
        <v>Жук-трейл # 10 Неман Трейл 10</v>
      </c>
      <c r="D340" s="107">
        <f>VLOOKUP(C340,Гонки!$E$1:$O$30,11,FALSE)</f>
        <v>5.5672957090527282</v>
      </c>
      <c r="E340" s="29" t="s">
        <v>278</v>
      </c>
      <c r="F340" s="108">
        <f>IF(E340="Ж",VLOOKUP(C340,Гонки!$E$2:$Q$30,12,FALSE),VLOOKUP(C340,Гонки!$E$2:$Q$30,13,FALSE))</f>
        <v>69</v>
      </c>
      <c r="G340" s="123" t="s">
        <v>402</v>
      </c>
      <c r="H340" s="121">
        <v>1989</v>
      </c>
      <c r="I340" s="121">
        <v>721</v>
      </c>
      <c r="J340" s="28" t="str">
        <f t="shared" si="44"/>
        <v>М</v>
      </c>
      <c r="K340" s="124">
        <v>4.3606481481481475E-2</v>
      </c>
      <c r="L340" s="90">
        <f t="shared" si="41"/>
        <v>0.4451789752883441</v>
      </c>
      <c r="M340" s="99">
        <f t="shared" si="45"/>
        <v>2.4784429988832888</v>
      </c>
    </row>
    <row r="341" spans="1:13" x14ac:dyDescent="0.25">
      <c r="A341" s="37" t="str">
        <f t="shared" si="42"/>
        <v>Жук-трейл # 10 Неман</v>
      </c>
      <c r="B341" s="24" t="str">
        <f t="shared" si="46"/>
        <v>Трейл 10</v>
      </c>
      <c r="C341" s="24" t="str">
        <f t="shared" si="43"/>
        <v>Жук-трейл # 10 Неман Трейл 10</v>
      </c>
      <c r="D341" s="107">
        <f>VLOOKUP(C341,Гонки!$E$1:$O$30,11,FALSE)</f>
        <v>5.5672957090527282</v>
      </c>
      <c r="E341" s="29" t="s">
        <v>278</v>
      </c>
      <c r="F341" s="108">
        <f>IF(E341="Ж",VLOOKUP(C341,Гонки!$E$2:$Q$30,12,FALSE),VLOOKUP(C341,Гонки!$E$2:$Q$30,13,FALSE))</f>
        <v>69</v>
      </c>
      <c r="G341" s="123" t="s">
        <v>168</v>
      </c>
      <c r="H341" s="121">
        <v>1986</v>
      </c>
      <c r="I341" s="121">
        <v>2397</v>
      </c>
      <c r="J341" s="28" t="str">
        <f t="shared" si="44"/>
        <v>М</v>
      </c>
      <c r="K341" s="124">
        <v>4.379513888888889E-2</v>
      </c>
      <c r="L341" s="90">
        <f t="shared" si="41"/>
        <v>0.43945059700185024</v>
      </c>
      <c r="M341" s="99">
        <f t="shared" si="45"/>
        <v>2.4465514230290606</v>
      </c>
    </row>
    <row r="342" spans="1:13" x14ac:dyDescent="0.25">
      <c r="A342" s="37" t="str">
        <f t="shared" si="42"/>
        <v>Жук-трейл # 10 Неман</v>
      </c>
      <c r="B342" s="24" t="str">
        <f t="shared" si="46"/>
        <v>Трейл 10</v>
      </c>
      <c r="C342" s="24" t="str">
        <f t="shared" si="43"/>
        <v>Жук-трейл # 10 Неман Трейл 10</v>
      </c>
      <c r="D342" s="107">
        <f>VLOOKUP(C342,Гонки!$E$1:$O$30,11,FALSE)</f>
        <v>5.5672957090527282</v>
      </c>
      <c r="E342" s="29" t="s">
        <v>278</v>
      </c>
      <c r="F342" s="108">
        <f>IF(E342="Ж",VLOOKUP(C342,Гонки!$E$2:$Q$30,12,FALSE),VLOOKUP(C342,Гонки!$E$2:$Q$30,13,FALSE))</f>
        <v>69</v>
      </c>
      <c r="G342" s="123" t="s">
        <v>214</v>
      </c>
      <c r="H342" s="121">
        <v>1978</v>
      </c>
      <c r="I342" s="121">
        <v>3344</v>
      </c>
      <c r="J342" s="28" t="str">
        <f t="shared" si="44"/>
        <v>М</v>
      </c>
      <c r="K342" s="124">
        <v>4.3844907407407409E-2</v>
      </c>
      <c r="L342" s="90">
        <f t="shared" si="41"/>
        <v>0.43795582895052765</v>
      </c>
      <c r="M342" s="99">
        <f t="shared" si="45"/>
        <v>2.4382296072709031</v>
      </c>
    </row>
    <row r="343" spans="1:13" x14ac:dyDescent="0.25">
      <c r="A343" s="37" t="str">
        <f t="shared" si="42"/>
        <v>Жук-трейл # 10 Неман</v>
      </c>
      <c r="B343" s="24" t="str">
        <f t="shared" si="46"/>
        <v>Трейл 10</v>
      </c>
      <c r="C343" s="24" t="str">
        <f t="shared" si="43"/>
        <v>Жук-трейл # 10 Неман Трейл 10</v>
      </c>
      <c r="D343" s="107">
        <f>VLOOKUP(C343,Гонки!$E$1:$O$30,11,FALSE)</f>
        <v>5.5672957090527282</v>
      </c>
      <c r="E343" s="29" t="s">
        <v>278</v>
      </c>
      <c r="F343" s="108">
        <f>IF(E343="Ж",VLOOKUP(C343,Гонки!$E$2:$Q$30,12,FALSE),VLOOKUP(C343,Гонки!$E$2:$Q$30,13,FALSE))</f>
        <v>69</v>
      </c>
      <c r="G343" s="123" t="s">
        <v>403</v>
      </c>
      <c r="H343" s="121">
        <v>1985</v>
      </c>
      <c r="I343" s="121"/>
      <c r="J343" s="28" t="str">
        <f t="shared" si="44"/>
        <v>М</v>
      </c>
      <c r="K343" s="124">
        <v>4.3912037037037034E-2</v>
      </c>
      <c r="L343" s="90">
        <f t="shared" si="41"/>
        <v>0.43595034983054498</v>
      </c>
      <c r="M343" s="99">
        <f t="shared" si="45"/>
        <v>2.4270645119716288</v>
      </c>
    </row>
    <row r="344" spans="1:13" x14ac:dyDescent="0.25">
      <c r="A344" s="37" t="str">
        <f t="shared" si="42"/>
        <v>Жук-трейл # 10 Неман</v>
      </c>
      <c r="B344" s="24" t="str">
        <f t="shared" si="46"/>
        <v>Трейл 10</v>
      </c>
      <c r="C344" s="24" t="str">
        <f t="shared" si="43"/>
        <v>Жук-трейл # 10 Неман Трейл 10</v>
      </c>
      <c r="D344" s="107">
        <f>VLOOKUP(C344,Гонки!$E$1:$O$30,11,FALSE)</f>
        <v>5.5672957090527282</v>
      </c>
      <c r="E344" s="29" t="s">
        <v>278</v>
      </c>
      <c r="F344" s="108">
        <f>IF(E344="Ж",VLOOKUP(C344,Гонки!$E$2:$Q$30,12,FALSE),VLOOKUP(C344,Гонки!$E$2:$Q$30,13,FALSE))</f>
        <v>69</v>
      </c>
      <c r="G344" s="123" t="s">
        <v>404</v>
      </c>
      <c r="H344" s="121">
        <v>1990</v>
      </c>
      <c r="I344" s="121">
        <v>3077</v>
      </c>
      <c r="J344" s="28" t="str">
        <f t="shared" si="44"/>
        <v>М</v>
      </c>
      <c r="K344" s="124">
        <v>4.3915509259259265E-2</v>
      </c>
      <c r="L344" s="90">
        <f t="shared" si="41"/>
        <v>0.43584695149785807</v>
      </c>
      <c r="M344" s="99">
        <f t="shared" si="45"/>
        <v>2.4264888628777377</v>
      </c>
    </row>
    <row r="345" spans="1:13" x14ac:dyDescent="0.25">
      <c r="A345" s="37" t="str">
        <f t="shared" si="42"/>
        <v>Жук-трейл # 10 Неман</v>
      </c>
      <c r="B345" s="24" t="str">
        <f t="shared" si="46"/>
        <v>Трейл 10</v>
      </c>
      <c r="C345" s="24" t="str">
        <f t="shared" si="43"/>
        <v>Жук-трейл # 10 Неман Трейл 10</v>
      </c>
      <c r="D345" s="107">
        <f>VLOOKUP(C345,Гонки!$E$1:$O$30,11,FALSE)</f>
        <v>5.5672957090527282</v>
      </c>
      <c r="E345" s="29" t="s">
        <v>278</v>
      </c>
      <c r="F345" s="108">
        <f>IF(E345="Ж",VLOOKUP(C345,Гонки!$E$2:$Q$30,12,FALSE),VLOOKUP(C345,Гонки!$E$2:$Q$30,13,FALSE))</f>
        <v>69</v>
      </c>
      <c r="G345" s="123" t="s">
        <v>405</v>
      </c>
      <c r="H345" s="121">
        <v>1975</v>
      </c>
      <c r="I345" s="121">
        <v>5151</v>
      </c>
      <c r="J345" s="28" t="str">
        <f t="shared" si="44"/>
        <v>М</v>
      </c>
      <c r="K345" s="124">
        <v>4.4315972222222222E-2</v>
      </c>
      <c r="L345" s="90">
        <f t="shared" si="41"/>
        <v>0.42413775988202829</v>
      </c>
      <c r="M345" s="99">
        <f t="shared" si="45"/>
        <v>2.3613003306384526</v>
      </c>
    </row>
    <row r="346" spans="1:13" x14ac:dyDescent="0.25">
      <c r="A346" s="37" t="str">
        <f t="shared" si="42"/>
        <v>Жук-трейл # 10 Неман</v>
      </c>
      <c r="B346" s="24" t="str">
        <f t="shared" si="46"/>
        <v>Трейл 10</v>
      </c>
      <c r="C346" s="24" t="str">
        <f t="shared" si="43"/>
        <v>Жук-трейл # 10 Неман Трейл 10</v>
      </c>
      <c r="D346" s="107">
        <f>VLOOKUP(C346,Гонки!$E$1:$O$30,11,FALSE)</f>
        <v>5.5672957090527282</v>
      </c>
      <c r="E346" s="29" t="s">
        <v>278</v>
      </c>
      <c r="F346" s="108">
        <f>IF(E346="Ж",VLOOKUP(C346,Гонки!$E$2:$Q$30,12,FALSE),VLOOKUP(C346,Гонки!$E$2:$Q$30,13,FALSE))</f>
        <v>69</v>
      </c>
      <c r="G346" s="123" t="s">
        <v>224</v>
      </c>
      <c r="H346" s="121">
        <v>1978</v>
      </c>
      <c r="I346" s="121">
        <v>5014</v>
      </c>
      <c r="J346" s="28" t="str">
        <f t="shared" si="44"/>
        <v>М</v>
      </c>
      <c r="K346" s="124">
        <v>4.4335648148148145E-2</v>
      </c>
      <c r="L346" s="90">
        <f t="shared" si="41"/>
        <v>0.423573320174427</v>
      </c>
      <c r="M346" s="99">
        <f t="shared" si="45"/>
        <v>2.358157927876305</v>
      </c>
    </row>
    <row r="347" spans="1:13" x14ac:dyDescent="0.25">
      <c r="A347" s="37" t="str">
        <f t="shared" si="42"/>
        <v>Жук-трейл # 10 Неман</v>
      </c>
      <c r="B347" s="24" t="str">
        <f t="shared" si="46"/>
        <v>Трейл 10</v>
      </c>
      <c r="C347" s="24" t="str">
        <f t="shared" si="43"/>
        <v>Жук-трейл # 10 Неман Трейл 10</v>
      </c>
      <c r="D347" s="107">
        <f>VLOOKUP(C347,Гонки!$E$1:$O$30,11,FALSE)</f>
        <v>5.5672957090527282</v>
      </c>
      <c r="E347" s="29" t="s">
        <v>278</v>
      </c>
      <c r="F347" s="108">
        <f>IF(E347="Ж",VLOOKUP(C347,Гонки!$E$2:$Q$30,12,FALSE),VLOOKUP(C347,Гонки!$E$2:$Q$30,13,FALSE))</f>
        <v>69</v>
      </c>
      <c r="G347" s="123" t="s">
        <v>209</v>
      </c>
      <c r="H347" s="121">
        <v>1967</v>
      </c>
      <c r="I347" s="121">
        <v>5035</v>
      </c>
      <c r="J347" s="28" t="str">
        <f t="shared" si="44"/>
        <v>М</v>
      </c>
      <c r="K347" s="124">
        <v>4.4348379629629626E-2</v>
      </c>
      <c r="L347" s="90">
        <f t="shared" si="41"/>
        <v>0.42320862807471188</v>
      </c>
      <c r="M347" s="99">
        <f t="shared" si="45"/>
        <v>2.3561275791144354</v>
      </c>
    </row>
    <row r="348" spans="1:13" x14ac:dyDescent="0.25">
      <c r="A348" s="37" t="str">
        <f t="shared" si="42"/>
        <v>Жук-трейл # 10 Неман</v>
      </c>
      <c r="B348" s="24" t="str">
        <f t="shared" si="46"/>
        <v>Трейл 10</v>
      </c>
      <c r="C348" s="24" t="str">
        <f t="shared" si="43"/>
        <v>Жук-трейл # 10 Неман Трейл 10</v>
      </c>
      <c r="D348" s="107">
        <f>VLOOKUP(C348,Гонки!$E$1:$O$30,11,FALSE)</f>
        <v>5.5672957090527282</v>
      </c>
      <c r="E348" s="29" t="s">
        <v>278</v>
      </c>
      <c r="F348" s="108">
        <f>IF(E348="Ж",VLOOKUP(C348,Гонки!$E$2:$Q$30,12,FALSE),VLOOKUP(C348,Гонки!$E$2:$Q$30,13,FALSE))</f>
        <v>69</v>
      </c>
      <c r="G348" s="123" t="s">
        <v>220</v>
      </c>
      <c r="H348" s="121">
        <v>1991</v>
      </c>
      <c r="I348" s="121">
        <v>4270</v>
      </c>
      <c r="J348" s="28" t="str">
        <f t="shared" si="44"/>
        <v>М</v>
      </c>
      <c r="K348" s="124">
        <v>4.4473379629629634E-2</v>
      </c>
      <c r="L348" s="90">
        <f t="shared" si="41"/>
        <v>0.41965014899547931</v>
      </c>
      <c r="M348" s="99">
        <f t="shared" si="45"/>
        <v>2.3363164738058702</v>
      </c>
    </row>
    <row r="349" spans="1:13" x14ac:dyDescent="0.25">
      <c r="A349" s="37" t="str">
        <f t="shared" si="42"/>
        <v>Жук-трейл # 10 Неман</v>
      </c>
      <c r="B349" s="24" t="str">
        <f t="shared" si="46"/>
        <v>Трейл 10</v>
      </c>
      <c r="C349" s="24" t="str">
        <f t="shared" si="43"/>
        <v>Жук-трейл # 10 Неман Трейл 10</v>
      </c>
      <c r="D349" s="107">
        <f>VLOOKUP(C349,Гонки!$E$1:$O$30,11,FALSE)</f>
        <v>5.5672957090527282</v>
      </c>
      <c r="E349" s="29" t="s">
        <v>278</v>
      </c>
      <c r="F349" s="108">
        <f>IF(E349="Ж",VLOOKUP(C349,Гонки!$E$2:$Q$30,12,FALSE),VLOOKUP(C349,Гонки!$E$2:$Q$30,13,FALSE))</f>
        <v>69</v>
      </c>
      <c r="G349" s="123" t="s">
        <v>231</v>
      </c>
      <c r="H349" s="121">
        <v>1990</v>
      </c>
      <c r="I349" s="121">
        <v>5087</v>
      </c>
      <c r="J349" s="28" t="str">
        <f t="shared" si="44"/>
        <v>М</v>
      </c>
      <c r="K349" s="124">
        <v>4.4594907407407409E-2</v>
      </c>
      <c r="L349" s="90">
        <f t="shared" si="41"/>
        <v>0.41622866217370952</v>
      </c>
      <c r="M349" s="99">
        <f t="shared" si="45"/>
        <v>2.3172680449044507</v>
      </c>
    </row>
    <row r="350" spans="1:13" x14ac:dyDescent="0.25">
      <c r="A350" s="37" t="str">
        <f t="shared" si="42"/>
        <v>Жук-трейл # 10 Неман</v>
      </c>
      <c r="B350" s="24" t="str">
        <f t="shared" si="46"/>
        <v>Трейл 10</v>
      </c>
      <c r="C350" s="24" t="str">
        <f t="shared" si="43"/>
        <v>Жук-трейл # 10 Неман Трейл 10</v>
      </c>
      <c r="D350" s="107">
        <f>VLOOKUP(C350,Гонки!$E$1:$O$30,11,FALSE)</f>
        <v>5.5672957090527282</v>
      </c>
      <c r="E350" s="29" t="s">
        <v>278</v>
      </c>
      <c r="F350" s="108">
        <f>IF(E350="Ж",VLOOKUP(C350,Гонки!$E$2:$Q$30,12,FALSE),VLOOKUP(C350,Гонки!$E$2:$Q$30,13,FALSE))</f>
        <v>69</v>
      </c>
      <c r="G350" s="123" t="s">
        <v>216</v>
      </c>
      <c r="H350" s="121">
        <v>1982</v>
      </c>
      <c r="I350" s="121">
        <v>3185</v>
      </c>
      <c r="J350" s="28" t="str">
        <f t="shared" si="44"/>
        <v>М</v>
      </c>
      <c r="K350" s="124">
        <v>4.5393518518518521E-2</v>
      </c>
      <c r="L350" s="90">
        <f t="shared" si="41"/>
        <v>0.39464467044194801</v>
      </c>
      <c r="M350" s="99">
        <f t="shared" si="45"/>
        <v>2.1971035803519854</v>
      </c>
    </row>
    <row r="351" spans="1:13" x14ac:dyDescent="0.25">
      <c r="A351" s="37" t="str">
        <f t="shared" si="42"/>
        <v>Жук-трейл # 10 Неман</v>
      </c>
      <c r="B351" s="24" t="str">
        <f t="shared" si="46"/>
        <v>Трейл 10</v>
      </c>
      <c r="C351" s="24" t="str">
        <f t="shared" si="43"/>
        <v>Жук-трейл # 10 Неман Трейл 10</v>
      </c>
      <c r="D351" s="107">
        <f>VLOOKUP(C351,Гонки!$E$1:$O$30,11,FALSE)</f>
        <v>5.5672957090527282</v>
      </c>
      <c r="E351" s="29" t="s">
        <v>278</v>
      </c>
      <c r="F351" s="108">
        <f>IF(E351="Ж",VLOOKUP(C351,Гонки!$E$2:$Q$30,12,FALSE),VLOOKUP(C351,Гонки!$E$2:$Q$30,13,FALSE))</f>
        <v>69</v>
      </c>
      <c r="G351" s="123" t="s">
        <v>204</v>
      </c>
      <c r="H351" s="121">
        <v>1984</v>
      </c>
      <c r="I351" s="121">
        <v>4791</v>
      </c>
      <c r="J351" s="28" t="str">
        <f t="shared" si="44"/>
        <v>М</v>
      </c>
      <c r="K351" s="124">
        <v>4.5538194444444451E-2</v>
      </c>
      <c r="L351" s="90">
        <f t="shared" si="41"/>
        <v>0.39089522131189708</v>
      </c>
      <c r="M351" s="99">
        <f t="shared" si="45"/>
        <v>2.1762292882989414</v>
      </c>
    </row>
    <row r="352" spans="1:13" x14ac:dyDescent="0.25">
      <c r="A352" s="37" t="str">
        <f t="shared" si="42"/>
        <v>Жук-трейл # 10 Неман</v>
      </c>
      <c r="B352" s="24" t="str">
        <f t="shared" si="46"/>
        <v>Трейл 10</v>
      </c>
      <c r="C352" s="24" t="str">
        <f t="shared" si="43"/>
        <v>Жук-трейл # 10 Неман Трейл 10</v>
      </c>
      <c r="D352" s="107">
        <f>VLOOKUP(C352,Гонки!$E$1:$O$30,11,FALSE)</f>
        <v>5.5672957090527282</v>
      </c>
      <c r="E352" s="29" t="s">
        <v>278</v>
      </c>
      <c r="F352" s="108">
        <f>IF(E352="Ж",VLOOKUP(C352,Гонки!$E$2:$Q$30,12,FALSE),VLOOKUP(C352,Гонки!$E$2:$Q$30,13,FALSE))</f>
        <v>69</v>
      </c>
      <c r="G352" s="123" t="s">
        <v>285</v>
      </c>
      <c r="H352" s="121">
        <v>1987</v>
      </c>
      <c r="I352" s="121">
        <v>2638</v>
      </c>
      <c r="J352" s="28" t="str">
        <f t="shared" si="44"/>
        <v>М</v>
      </c>
      <c r="K352" s="124">
        <v>4.619328703703704E-2</v>
      </c>
      <c r="L352" s="90">
        <f t="shared" si="41"/>
        <v>0.37449944780829802</v>
      </c>
      <c r="M352" s="99">
        <f t="shared" si="45"/>
        <v>2.0849491688257538</v>
      </c>
    </row>
    <row r="353" spans="1:13" x14ac:dyDescent="0.25">
      <c r="A353" s="37" t="str">
        <f t="shared" si="42"/>
        <v>Жук-трейл # 10 Неман</v>
      </c>
      <c r="B353" s="24" t="str">
        <f t="shared" si="46"/>
        <v>Трейл 10</v>
      </c>
      <c r="C353" s="24" t="str">
        <f t="shared" si="43"/>
        <v>Жук-трейл # 10 Неман Трейл 10</v>
      </c>
      <c r="D353" s="107">
        <f>VLOOKUP(C353,Гонки!$E$1:$O$30,11,FALSE)</f>
        <v>5.5672957090527282</v>
      </c>
      <c r="E353" s="29" t="s">
        <v>278</v>
      </c>
      <c r="F353" s="108">
        <f>IF(E353="Ж",VLOOKUP(C353,Гонки!$E$2:$Q$30,12,FALSE),VLOOKUP(C353,Гонки!$E$2:$Q$30,13,FALSE))</f>
        <v>69</v>
      </c>
      <c r="G353" s="123" t="s">
        <v>425</v>
      </c>
      <c r="H353" s="121">
        <v>1994</v>
      </c>
      <c r="I353" s="121">
        <v>4849</v>
      </c>
      <c r="J353" s="28" t="str">
        <f t="shared" si="44"/>
        <v>М</v>
      </c>
      <c r="K353" s="124">
        <v>4.6270833333333337E-2</v>
      </c>
      <c r="L353" s="90">
        <f t="shared" si="41"/>
        <v>0.37261970631302743</v>
      </c>
      <c r="M353" s="99">
        <f t="shared" si="45"/>
        <v>2.0744840920650054</v>
      </c>
    </row>
    <row r="354" spans="1:13" x14ac:dyDescent="0.25">
      <c r="A354" s="37" t="str">
        <f t="shared" si="42"/>
        <v>Жук-трейл # 10 Неман</v>
      </c>
      <c r="B354" s="24" t="str">
        <f t="shared" si="46"/>
        <v>Трейл 10</v>
      </c>
      <c r="C354" s="24" t="str">
        <f t="shared" si="43"/>
        <v>Жук-трейл # 10 Неман Трейл 10</v>
      </c>
      <c r="D354" s="107">
        <f>VLOOKUP(C354,Гонки!$E$1:$O$30,11,FALSE)</f>
        <v>5.5672957090527282</v>
      </c>
      <c r="E354" s="29" t="s">
        <v>278</v>
      </c>
      <c r="F354" s="108">
        <f>IF(E354="Ж",VLOOKUP(C354,Гонки!$E$2:$Q$30,12,FALSE),VLOOKUP(C354,Гонки!$E$2:$Q$30,13,FALSE))</f>
        <v>69</v>
      </c>
      <c r="G354" s="123" t="s">
        <v>226</v>
      </c>
      <c r="H354" s="121">
        <v>1981</v>
      </c>
      <c r="I354" s="121">
        <v>679</v>
      </c>
      <c r="J354" s="28" t="str">
        <f t="shared" si="44"/>
        <v>М</v>
      </c>
      <c r="K354" s="124">
        <v>4.6391203703703705E-2</v>
      </c>
      <c r="L354" s="90">
        <f t="shared" si="41"/>
        <v>0.36972673793461153</v>
      </c>
      <c r="M354" s="99">
        <f t="shared" si="45"/>
        <v>2.0583780816254253</v>
      </c>
    </row>
    <row r="355" spans="1:13" x14ac:dyDescent="0.25">
      <c r="A355" s="37" t="str">
        <f t="shared" si="42"/>
        <v>Жук-трейл # 10 Неман</v>
      </c>
      <c r="B355" s="24" t="str">
        <f t="shared" si="46"/>
        <v>Трейл 10</v>
      </c>
      <c r="C355" s="24" t="str">
        <f t="shared" si="43"/>
        <v>Жук-трейл # 10 Неман Трейл 10</v>
      </c>
      <c r="D355" s="107">
        <f>VLOOKUP(C355,Гонки!$E$1:$O$30,11,FALSE)</f>
        <v>5.5672957090527282</v>
      </c>
      <c r="E355" s="29" t="s">
        <v>278</v>
      </c>
      <c r="F355" s="108">
        <f>IF(E355="Ж",VLOOKUP(C355,Гонки!$E$2:$Q$30,12,FALSE),VLOOKUP(C355,Гонки!$E$2:$Q$30,13,FALSE))</f>
        <v>69</v>
      </c>
      <c r="G355" s="123" t="s">
        <v>406</v>
      </c>
      <c r="H355" s="121">
        <v>1991</v>
      </c>
      <c r="I355" s="121">
        <v>3297</v>
      </c>
      <c r="J355" s="28" t="str">
        <f t="shared" si="44"/>
        <v>М</v>
      </c>
      <c r="K355" s="124">
        <v>4.7081018518518515E-2</v>
      </c>
      <c r="L355" s="90">
        <f t="shared" si="41"/>
        <v>0.35371235861714229</v>
      </c>
      <c r="M355" s="99">
        <f t="shared" si="45"/>
        <v>1.9692212963681361</v>
      </c>
    </row>
    <row r="356" spans="1:13" x14ac:dyDescent="0.25">
      <c r="A356" s="37" t="str">
        <f t="shared" si="42"/>
        <v>Жук-трейл # 10 Неман</v>
      </c>
      <c r="B356" s="24" t="str">
        <f t="shared" si="46"/>
        <v>Трейл 10</v>
      </c>
      <c r="C356" s="24" t="str">
        <f t="shared" si="43"/>
        <v>Жук-трейл # 10 Неман Трейл 10</v>
      </c>
      <c r="D356" s="107">
        <f>VLOOKUP(C356,Гонки!$E$1:$O$30,11,FALSE)</f>
        <v>5.5672957090527282</v>
      </c>
      <c r="E356" s="29" t="s">
        <v>278</v>
      </c>
      <c r="F356" s="108">
        <f>IF(E356="Ж",VLOOKUP(C356,Гонки!$E$2:$Q$30,12,FALSE),VLOOKUP(C356,Гонки!$E$2:$Q$30,13,FALSE))</f>
        <v>69</v>
      </c>
      <c r="G356" s="123" t="s">
        <v>407</v>
      </c>
      <c r="H356" s="121">
        <v>1994</v>
      </c>
      <c r="I356" s="121">
        <v>5166</v>
      </c>
      <c r="J356" s="28" t="str">
        <f t="shared" si="44"/>
        <v>М</v>
      </c>
      <c r="K356" s="124">
        <v>4.7082175925925923E-2</v>
      </c>
      <c r="L356" s="90">
        <f t="shared" si="41"/>
        <v>0.35368627363495392</v>
      </c>
      <c r="M356" s="99">
        <f t="shared" si="45"/>
        <v>1.969076073558728</v>
      </c>
    </row>
    <row r="357" spans="1:13" x14ac:dyDescent="0.25">
      <c r="A357" s="37" t="str">
        <f t="shared" si="42"/>
        <v>Жук-трейл # 10 Неман</v>
      </c>
      <c r="B357" s="24" t="str">
        <f t="shared" si="46"/>
        <v>Трейл 10</v>
      </c>
      <c r="C357" s="24" t="str">
        <f t="shared" si="43"/>
        <v>Жук-трейл # 10 Неман Трейл 10</v>
      </c>
      <c r="D357" s="107">
        <f>VLOOKUP(C357,Гонки!$E$1:$O$30,11,FALSE)</f>
        <v>5.5672957090527282</v>
      </c>
      <c r="E357" s="29" t="s">
        <v>278</v>
      </c>
      <c r="F357" s="108">
        <f>IF(E357="Ж",VLOOKUP(C357,Гонки!$E$2:$Q$30,12,FALSE),VLOOKUP(C357,Гонки!$E$2:$Q$30,13,FALSE))</f>
        <v>69</v>
      </c>
      <c r="G357" s="123" t="s">
        <v>408</v>
      </c>
      <c r="H357" s="121">
        <v>1983</v>
      </c>
      <c r="I357" s="121">
        <v>5159</v>
      </c>
      <c r="J357" s="28" t="str">
        <f t="shared" si="44"/>
        <v>М</v>
      </c>
      <c r="K357" s="124">
        <v>4.7252314814814816E-2</v>
      </c>
      <c r="L357" s="90">
        <f t="shared" si="41"/>
        <v>0.34987951550188345</v>
      </c>
      <c r="M357" s="99">
        <f t="shared" si="45"/>
        <v>1.9478827253390834</v>
      </c>
    </row>
    <row r="358" spans="1:13" x14ac:dyDescent="0.25">
      <c r="A358" s="37" t="str">
        <f t="shared" si="42"/>
        <v>Жук-трейл # 10 Неман</v>
      </c>
      <c r="B358" s="24" t="str">
        <f t="shared" si="46"/>
        <v>Трейл 10</v>
      </c>
      <c r="C358" s="24" t="str">
        <f t="shared" si="43"/>
        <v>Жук-трейл # 10 Неман Трейл 10</v>
      </c>
      <c r="D358" s="107">
        <f>VLOOKUP(C358,Гонки!$E$1:$O$30,11,FALSE)</f>
        <v>5.5672957090527282</v>
      </c>
      <c r="E358" s="29" t="s">
        <v>278</v>
      </c>
      <c r="F358" s="108">
        <f>IF(E358="Ж",VLOOKUP(C358,Гонки!$E$2:$Q$30,12,FALSE),VLOOKUP(C358,Гонки!$E$2:$Q$30,13,FALSE))</f>
        <v>69</v>
      </c>
      <c r="G358" s="123" t="s">
        <v>409</v>
      </c>
      <c r="H358" s="121">
        <v>1988</v>
      </c>
      <c r="I358" s="121">
        <v>3446</v>
      </c>
      <c r="J358" s="28" t="str">
        <f t="shared" si="44"/>
        <v>М</v>
      </c>
      <c r="K358" s="124">
        <v>4.7342592592592596E-2</v>
      </c>
      <c r="L358" s="90">
        <f t="shared" si="41"/>
        <v>0.34788176994666448</v>
      </c>
      <c r="M358" s="99">
        <f t="shared" si="45"/>
        <v>1.9367606850817334</v>
      </c>
    </row>
    <row r="359" spans="1:13" x14ac:dyDescent="0.25">
      <c r="A359" s="37" t="str">
        <f t="shared" si="42"/>
        <v>Жук-трейл # 10 Неман</v>
      </c>
      <c r="B359" s="24" t="str">
        <f t="shared" si="46"/>
        <v>Трейл 10</v>
      </c>
      <c r="C359" s="24" t="str">
        <f t="shared" si="43"/>
        <v>Жук-трейл # 10 Неман Трейл 10</v>
      </c>
      <c r="D359" s="107">
        <f>VLOOKUP(C359,Гонки!$E$1:$O$30,11,FALSE)</f>
        <v>5.5672957090527282</v>
      </c>
      <c r="E359" s="29" t="s">
        <v>278</v>
      </c>
      <c r="F359" s="108">
        <f>IF(E359="Ж",VLOOKUP(C359,Гонки!$E$2:$Q$30,12,FALSE),VLOOKUP(C359,Гонки!$E$2:$Q$30,13,FALSE))</f>
        <v>69</v>
      </c>
      <c r="G359" s="123" t="s">
        <v>410</v>
      </c>
      <c r="H359" s="121">
        <v>1981</v>
      </c>
      <c r="I359" s="121">
        <v>2642</v>
      </c>
      <c r="J359" s="28" t="str">
        <f t="shared" si="44"/>
        <v>М</v>
      </c>
      <c r="K359" s="124">
        <v>4.7512731481481475E-2</v>
      </c>
      <c r="L359" s="90">
        <f t="shared" si="41"/>
        <v>0.34415793501776015</v>
      </c>
      <c r="M359" s="99">
        <f t="shared" si="45"/>
        <v>1.9160289948608238</v>
      </c>
    </row>
    <row r="360" spans="1:13" x14ac:dyDescent="0.25">
      <c r="A360" s="37" t="str">
        <f t="shared" si="42"/>
        <v>Жук-трейл # 10 Неман</v>
      </c>
      <c r="B360" s="24" t="str">
        <f t="shared" si="46"/>
        <v>Трейл 10</v>
      </c>
      <c r="C360" s="24" t="str">
        <f t="shared" si="43"/>
        <v>Жук-трейл # 10 Неман Трейл 10</v>
      </c>
      <c r="D360" s="107">
        <f>VLOOKUP(C360,Гонки!$E$1:$O$30,11,FALSE)</f>
        <v>5.5672957090527282</v>
      </c>
      <c r="E360" s="29" t="s">
        <v>278</v>
      </c>
      <c r="F360" s="108">
        <f>IF(E360="Ж",VLOOKUP(C360,Гонки!$E$2:$Q$30,12,FALSE),VLOOKUP(C360,Гонки!$E$2:$Q$30,13,FALSE))</f>
        <v>69</v>
      </c>
      <c r="G360" s="123" t="s">
        <v>239</v>
      </c>
      <c r="H360" s="121">
        <v>1989</v>
      </c>
      <c r="I360" s="121">
        <v>2368</v>
      </c>
      <c r="J360" s="28" t="str">
        <f t="shared" si="44"/>
        <v>М</v>
      </c>
      <c r="K360" s="124">
        <v>4.7600694444444445E-2</v>
      </c>
      <c r="L360" s="90">
        <f t="shared" si="41"/>
        <v>0.3422535146913071</v>
      </c>
      <c r="M360" s="99">
        <f t="shared" si="45"/>
        <v>1.9054265237491288</v>
      </c>
    </row>
    <row r="361" spans="1:13" x14ac:dyDescent="0.25">
      <c r="A361" s="37" t="str">
        <f t="shared" si="42"/>
        <v>Жук-трейл # 10 Неман</v>
      </c>
      <c r="B361" s="24" t="str">
        <f t="shared" si="46"/>
        <v>Трейл 10</v>
      </c>
      <c r="C361" s="24" t="str">
        <f t="shared" si="43"/>
        <v>Жук-трейл # 10 Неман Трейл 10</v>
      </c>
      <c r="D361" s="107">
        <f>VLOOKUP(C361,Гонки!$E$1:$O$30,11,FALSE)</f>
        <v>5.5672957090527282</v>
      </c>
      <c r="E361" s="29" t="s">
        <v>278</v>
      </c>
      <c r="F361" s="108">
        <f>IF(E361="Ж",VLOOKUP(C361,Гонки!$E$2:$Q$30,12,FALSE),VLOOKUP(C361,Гонки!$E$2:$Q$30,13,FALSE))</f>
        <v>69</v>
      </c>
      <c r="G361" s="123" t="s">
        <v>411</v>
      </c>
      <c r="H361" s="121">
        <v>1983</v>
      </c>
      <c r="I361" s="121">
        <v>3436</v>
      </c>
      <c r="J361" s="28" t="str">
        <f t="shared" si="44"/>
        <v>М</v>
      </c>
      <c r="K361" s="124">
        <v>4.8086805555555556E-2</v>
      </c>
      <c r="L361" s="90">
        <f t="shared" si="41"/>
        <v>0.33197853202938959</v>
      </c>
      <c r="M361" s="99">
        <f t="shared" si="45"/>
        <v>1.8482226568648443</v>
      </c>
    </row>
    <row r="362" spans="1:13" x14ac:dyDescent="0.25">
      <c r="A362" s="37" t="str">
        <f t="shared" si="42"/>
        <v>Жук-трейл # 10 Неман</v>
      </c>
      <c r="B362" s="24" t="str">
        <f t="shared" si="46"/>
        <v>Трейл 10</v>
      </c>
      <c r="C362" s="24" t="str">
        <f t="shared" si="43"/>
        <v>Жук-трейл # 10 Неман Трейл 10</v>
      </c>
      <c r="D362" s="107">
        <f>VLOOKUP(C362,Гонки!$E$1:$O$30,11,FALSE)</f>
        <v>5.5672957090527282</v>
      </c>
      <c r="E362" s="29" t="s">
        <v>278</v>
      </c>
      <c r="F362" s="108">
        <f>IF(E362="Ж",VLOOKUP(C362,Гонки!$E$2:$Q$30,12,FALSE),VLOOKUP(C362,Гонки!$E$2:$Q$30,13,FALSE))</f>
        <v>69</v>
      </c>
      <c r="G362" s="123" t="s">
        <v>301</v>
      </c>
      <c r="H362" s="121">
        <v>1984</v>
      </c>
      <c r="I362" s="121">
        <v>4467</v>
      </c>
      <c r="J362" s="28" t="str">
        <f t="shared" si="44"/>
        <v>М</v>
      </c>
      <c r="K362" s="124">
        <v>4.8236111111111112E-2</v>
      </c>
      <c r="L362" s="90">
        <f t="shared" si="41"/>
        <v>0.32890533809194428</v>
      </c>
      <c r="M362" s="99">
        <f t="shared" si="45"/>
        <v>1.8311132774438181</v>
      </c>
    </row>
    <row r="363" spans="1:13" x14ac:dyDescent="0.25">
      <c r="A363" s="37" t="str">
        <f t="shared" si="42"/>
        <v>Жук-трейл # 10 Неман</v>
      </c>
      <c r="B363" s="24" t="str">
        <f t="shared" si="46"/>
        <v>Трейл 10</v>
      </c>
      <c r="C363" s="24" t="str">
        <f t="shared" si="43"/>
        <v>Жук-трейл # 10 Неман Трейл 10</v>
      </c>
      <c r="D363" s="107">
        <f>VLOOKUP(C363,Гонки!$E$1:$O$30,11,FALSE)</f>
        <v>5.5672957090527282</v>
      </c>
      <c r="E363" s="29" t="s">
        <v>278</v>
      </c>
      <c r="F363" s="108">
        <f>IF(E363="Ж",VLOOKUP(C363,Гонки!$E$2:$Q$30,12,FALSE),VLOOKUP(C363,Гонки!$E$2:$Q$30,13,FALSE))</f>
        <v>69</v>
      </c>
      <c r="G363" s="123" t="s">
        <v>412</v>
      </c>
      <c r="H363" s="121">
        <v>1995</v>
      </c>
      <c r="I363" s="121"/>
      <c r="J363" s="28" t="str">
        <f t="shared" si="44"/>
        <v>М</v>
      </c>
      <c r="K363" s="124">
        <v>5.0098379629629632E-2</v>
      </c>
      <c r="L363" s="90">
        <f t="shared" si="41"/>
        <v>0.29357342837845429</v>
      </c>
      <c r="M363" s="99">
        <f t="shared" si="45"/>
        <v>1.634410088103267</v>
      </c>
    </row>
    <row r="364" spans="1:13" x14ac:dyDescent="0.25">
      <c r="A364" s="37" t="str">
        <f t="shared" si="42"/>
        <v>Жук-трейл # 10 Неман</v>
      </c>
      <c r="B364" s="24" t="str">
        <f t="shared" si="46"/>
        <v>Трейл 10</v>
      </c>
      <c r="C364" s="24" t="str">
        <f t="shared" si="43"/>
        <v>Жук-трейл # 10 Неман Трейл 10</v>
      </c>
      <c r="D364" s="107">
        <f>VLOOKUP(C364,Гонки!$E$1:$O$30,11,FALSE)</f>
        <v>5.5672957090527282</v>
      </c>
      <c r="E364" s="29" t="s">
        <v>278</v>
      </c>
      <c r="F364" s="108">
        <f>IF(E364="Ж",VLOOKUP(C364,Гонки!$E$2:$Q$30,12,FALSE),VLOOKUP(C364,Гонки!$E$2:$Q$30,13,FALSE))</f>
        <v>69</v>
      </c>
      <c r="G364" s="123" t="s">
        <v>413</v>
      </c>
      <c r="H364" s="121">
        <v>1983</v>
      </c>
      <c r="I364" s="121">
        <v>5180</v>
      </c>
      <c r="J364" s="28" t="str">
        <f t="shared" si="44"/>
        <v>М</v>
      </c>
      <c r="K364" s="124">
        <v>5.0769675925925926E-2</v>
      </c>
      <c r="L364" s="90">
        <f t="shared" si="41"/>
        <v>0.28208150305576563</v>
      </c>
      <c r="M364" s="99">
        <f t="shared" si="45"/>
        <v>1.5704311415655079</v>
      </c>
    </row>
    <row r="365" spans="1:13" x14ac:dyDescent="0.25">
      <c r="A365" s="37" t="str">
        <f t="shared" si="42"/>
        <v>Жук-трейл # 10 Неман</v>
      </c>
      <c r="B365" s="24" t="str">
        <f t="shared" si="46"/>
        <v>Трейл 10</v>
      </c>
      <c r="C365" s="24" t="str">
        <f t="shared" si="43"/>
        <v>Жук-трейл # 10 Неман Трейл 10</v>
      </c>
      <c r="D365" s="107">
        <f>VLOOKUP(C365,Гонки!$E$1:$O$30,11,FALSE)</f>
        <v>5.5672957090527282</v>
      </c>
      <c r="E365" s="29" t="s">
        <v>278</v>
      </c>
      <c r="F365" s="108">
        <f>IF(E365="Ж",VLOOKUP(C365,Гонки!$E$2:$Q$30,12,FALSE),VLOOKUP(C365,Гонки!$E$2:$Q$30,13,FALSE))</f>
        <v>69</v>
      </c>
      <c r="G365" s="123" t="s">
        <v>232</v>
      </c>
      <c r="H365" s="121">
        <v>1988</v>
      </c>
      <c r="I365" s="121">
        <v>4440</v>
      </c>
      <c r="J365" s="28" t="str">
        <f t="shared" si="44"/>
        <v>М</v>
      </c>
      <c r="K365" s="124">
        <v>5.1336805555555559E-2</v>
      </c>
      <c r="L365" s="90">
        <f t="shared" si="41"/>
        <v>0.27283573967638697</v>
      </c>
      <c r="M365" s="99">
        <f t="shared" si="45"/>
        <v>1.5189572427765763</v>
      </c>
    </row>
    <row r="366" spans="1:13" x14ac:dyDescent="0.25">
      <c r="A366" s="37" t="str">
        <f t="shared" si="42"/>
        <v>Жук-трейл # 10 Неман</v>
      </c>
      <c r="B366" s="24" t="str">
        <f t="shared" si="46"/>
        <v>Трейл 10</v>
      </c>
      <c r="C366" s="24" t="str">
        <f t="shared" si="43"/>
        <v>Жук-трейл # 10 Неман Трейл 10</v>
      </c>
      <c r="D366" s="107">
        <f>VLOOKUP(C366,Гонки!$E$1:$O$30,11,FALSE)</f>
        <v>5.5672957090527282</v>
      </c>
      <c r="E366" s="29" t="s">
        <v>278</v>
      </c>
      <c r="F366" s="108">
        <f>IF(E366="Ж",VLOOKUP(C366,Гонки!$E$2:$Q$30,12,FALSE),VLOOKUP(C366,Гонки!$E$2:$Q$30,13,FALSE))</f>
        <v>69</v>
      </c>
      <c r="G366" s="123" t="s">
        <v>228</v>
      </c>
      <c r="H366" s="121">
        <v>1980</v>
      </c>
      <c r="I366" s="121">
        <v>4514</v>
      </c>
      <c r="J366" s="28" t="str">
        <f t="shared" si="44"/>
        <v>М</v>
      </c>
      <c r="K366" s="124">
        <v>5.1437499999999997E-2</v>
      </c>
      <c r="L366" s="90">
        <f t="shared" si="41"/>
        <v>0.27123655832704929</v>
      </c>
      <c r="M366" s="99">
        <f t="shared" si="45"/>
        <v>1.5100541273124115</v>
      </c>
    </row>
    <row r="367" spans="1:13" x14ac:dyDescent="0.25">
      <c r="A367" s="37" t="str">
        <f t="shared" si="42"/>
        <v>Жук-трейл # 10 Неман</v>
      </c>
      <c r="B367" s="24" t="str">
        <f t="shared" si="46"/>
        <v>Трейл 10</v>
      </c>
      <c r="C367" s="24" t="str">
        <f t="shared" si="43"/>
        <v>Жук-трейл # 10 Неман Трейл 10</v>
      </c>
      <c r="D367" s="107">
        <f>VLOOKUP(C367,Гонки!$E$1:$O$30,11,FALSE)</f>
        <v>5.5672957090527282</v>
      </c>
      <c r="E367" s="29" t="s">
        <v>278</v>
      </c>
      <c r="F367" s="108">
        <f>IF(E367="Ж",VLOOKUP(C367,Гонки!$E$2:$Q$30,12,FALSE),VLOOKUP(C367,Гонки!$E$2:$Q$30,13,FALSE))</f>
        <v>69</v>
      </c>
      <c r="G367" s="123" t="s">
        <v>424</v>
      </c>
      <c r="H367" s="121">
        <v>1986</v>
      </c>
      <c r="I367" s="121">
        <v>3259</v>
      </c>
      <c r="J367" s="28" t="str">
        <f t="shared" si="44"/>
        <v>М</v>
      </c>
      <c r="K367" s="124">
        <v>5.197685185185185E-2</v>
      </c>
      <c r="L367" s="90">
        <f t="shared" si="41"/>
        <v>0.26288019499688781</v>
      </c>
      <c r="M367" s="99">
        <f t="shared" si="45"/>
        <v>1.463531781601118</v>
      </c>
    </row>
    <row r="368" spans="1:13" x14ac:dyDescent="0.25">
      <c r="A368" s="37" t="str">
        <f t="shared" si="42"/>
        <v>Жук-трейл # 10 Неман</v>
      </c>
      <c r="B368" s="24" t="str">
        <f t="shared" si="46"/>
        <v>Трейл 10</v>
      </c>
      <c r="C368" s="24" t="str">
        <f t="shared" si="43"/>
        <v>Жук-трейл # 10 Неман Трейл 10</v>
      </c>
      <c r="D368" s="107">
        <f>VLOOKUP(C368,Гонки!$E$1:$O$30,11,FALSE)</f>
        <v>5.5672957090527282</v>
      </c>
      <c r="E368" s="29" t="s">
        <v>278</v>
      </c>
      <c r="F368" s="108">
        <f>IF(E368="Ж",VLOOKUP(C368,Гонки!$E$2:$Q$30,12,FALSE),VLOOKUP(C368,Гонки!$E$2:$Q$30,13,FALSE))</f>
        <v>69</v>
      </c>
      <c r="G368" s="123" t="s">
        <v>414</v>
      </c>
      <c r="H368" s="121">
        <v>1995</v>
      </c>
      <c r="I368" s="121">
        <v>4320</v>
      </c>
      <c r="J368" s="28" t="str">
        <f t="shared" si="44"/>
        <v>М</v>
      </c>
      <c r="K368" s="124">
        <v>5.2133101851851854E-2</v>
      </c>
      <c r="L368" s="90">
        <f t="shared" si="41"/>
        <v>0.26052360899597155</v>
      </c>
      <c r="M368" s="99">
        <f t="shared" si="45"/>
        <v>1.4504119704702032</v>
      </c>
    </row>
    <row r="369" spans="1:13" x14ac:dyDescent="0.25">
      <c r="A369" s="37" t="str">
        <f t="shared" si="42"/>
        <v>Жук-трейл # 10 Неман</v>
      </c>
      <c r="B369" s="24" t="str">
        <f t="shared" si="46"/>
        <v>Трейл 10</v>
      </c>
      <c r="C369" s="24" t="str">
        <f t="shared" si="43"/>
        <v>Жук-трейл # 10 Неман Трейл 10</v>
      </c>
      <c r="D369" s="107">
        <f>VLOOKUP(C369,Гонки!$E$1:$O$30,11,FALSE)</f>
        <v>5.5672957090527282</v>
      </c>
      <c r="E369" s="29" t="s">
        <v>278</v>
      </c>
      <c r="F369" s="108">
        <f>IF(E369="Ж",VLOOKUP(C369,Гонки!$E$2:$Q$30,12,FALSE),VLOOKUP(C369,Гонки!$E$2:$Q$30,13,FALSE))</f>
        <v>69</v>
      </c>
      <c r="G369" s="123" t="s">
        <v>240</v>
      </c>
      <c r="H369" s="121">
        <v>1982</v>
      </c>
      <c r="I369" s="121">
        <v>5184</v>
      </c>
      <c r="J369" s="28" t="str">
        <f t="shared" si="44"/>
        <v>М</v>
      </c>
      <c r="K369" s="124">
        <v>5.2792824074074075E-2</v>
      </c>
      <c r="L369" s="90">
        <f t="shared" si="41"/>
        <v>0.25087830050904986</v>
      </c>
      <c r="M369" s="99">
        <f t="shared" si="45"/>
        <v>1.3967136859184741</v>
      </c>
    </row>
    <row r="370" spans="1:13" x14ac:dyDescent="0.25">
      <c r="A370" s="37" t="str">
        <f t="shared" si="42"/>
        <v>Жук-трейл # 10 Неман</v>
      </c>
      <c r="B370" s="24" t="str">
        <f t="shared" si="46"/>
        <v>Трейл 10</v>
      </c>
      <c r="C370" s="24" t="str">
        <f t="shared" si="43"/>
        <v>Жук-трейл # 10 Неман Трейл 10</v>
      </c>
      <c r="D370" s="107">
        <f>VLOOKUP(C370,Гонки!$E$1:$O$30,11,FALSE)</f>
        <v>5.5672957090527282</v>
      </c>
      <c r="E370" s="29" t="s">
        <v>278</v>
      </c>
      <c r="F370" s="108">
        <f>IF(E370="Ж",VLOOKUP(C370,Гонки!$E$2:$Q$30,12,FALSE),VLOOKUP(C370,Гонки!$E$2:$Q$30,13,FALSE))</f>
        <v>69</v>
      </c>
      <c r="G370" s="123" t="s">
        <v>303</v>
      </c>
      <c r="H370" s="121">
        <v>1991</v>
      </c>
      <c r="I370" s="121">
        <v>4203</v>
      </c>
      <c r="J370" s="28" t="str">
        <f t="shared" si="44"/>
        <v>М</v>
      </c>
      <c r="K370" s="124">
        <v>5.3230324074074076E-2</v>
      </c>
      <c r="L370" s="90">
        <f t="shared" si="41"/>
        <v>0.24474309739369163</v>
      </c>
      <c r="M370" s="99">
        <f t="shared" si="45"/>
        <v>1.3625571959401734</v>
      </c>
    </row>
    <row r="371" spans="1:13" x14ac:dyDescent="0.25">
      <c r="A371" s="37" t="str">
        <f t="shared" si="42"/>
        <v>Жук-трейл # 10 Неман</v>
      </c>
      <c r="B371" s="24" t="str">
        <f t="shared" si="46"/>
        <v>Трейл 10</v>
      </c>
      <c r="C371" s="24" t="str">
        <f t="shared" si="43"/>
        <v>Жук-трейл # 10 Неман Трейл 10</v>
      </c>
      <c r="D371" s="107">
        <f>VLOOKUP(C371,Гонки!$E$1:$O$30,11,FALSE)</f>
        <v>5.5672957090527282</v>
      </c>
      <c r="E371" s="29" t="s">
        <v>278</v>
      </c>
      <c r="F371" s="108">
        <f>IF(E371="Ж",VLOOKUP(C371,Гонки!$E$2:$Q$30,12,FALSE),VLOOKUP(C371,Гонки!$E$2:$Q$30,13,FALSE))</f>
        <v>69</v>
      </c>
      <c r="G371" s="123" t="s">
        <v>415</v>
      </c>
      <c r="H371" s="121">
        <v>1991</v>
      </c>
      <c r="I371" s="121"/>
      <c r="J371" s="28" t="str">
        <f t="shared" si="44"/>
        <v>М</v>
      </c>
      <c r="K371" s="124">
        <v>5.3399305555555554E-2</v>
      </c>
      <c r="L371" s="90">
        <f t="shared" si="41"/>
        <v>0.24242698214313813</v>
      </c>
      <c r="M371" s="99">
        <f t="shared" si="45"/>
        <v>1.3496626974440953</v>
      </c>
    </row>
    <row r="372" spans="1:13" x14ac:dyDescent="0.25">
      <c r="A372" s="37" t="str">
        <f t="shared" si="42"/>
        <v>Жук-трейл # 10 Неман</v>
      </c>
      <c r="B372" s="24" t="str">
        <f t="shared" si="46"/>
        <v>Трейл 10</v>
      </c>
      <c r="C372" s="24" t="str">
        <f t="shared" si="43"/>
        <v>Жук-трейл # 10 Неман Трейл 10</v>
      </c>
      <c r="D372" s="107">
        <f>VLOOKUP(C372,Гонки!$E$1:$O$30,11,FALSE)</f>
        <v>5.5672957090527282</v>
      </c>
      <c r="E372" s="29" t="s">
        <v>278</v>
      </c>
      <c r="F372" s="108">
        <f>IF(E372="Ж",VLOOKUP(C372,Гонки!$E$2:$Q$30,12,FALSE),VLOOKUP(C372,Гонки!$E$2:$Q$30,13,FALSE))</f>
        <v>69</v>
      </c>
      <c r="G372" s="123" t="s">
        <v>416</v>
      </c>
      <c r="H372" s="121">
        <v>1989</v>
      </c>
      <c r="I372" s="121"/>
      <c r="J372" s="28" t="str">
        <f t="shared" si="44"/>
        <v>М</v>
      </c>
      <c r="K372" s="124">
        <v>5.4771990740740739E-2</v>
      </c>
      <c r="L372" s="90">
        <f t="shared" si="41"/>
        <v>0.22465299069792483</v>
      </c>
      <c r="M372" s="99">
        <f t="shared" si="45"/>
        <v>1.2507096311384194</v>
      </c>
    </row>
    <row r="373" spans="1:13" x14ac:dyDescent="0.25">
      <c r="A373" s="37" t="str">
        <f t="shared" si="42"/>
        <v>Жук-трейл # 10 Неман</v>
      </c>
      <c r="B373" s="24" t="str">
        <f t="shared" si="46"/>
        <v>Трейл 10</v>
      </c>
      <c r="C373" s="24" t="str">
        <f t="shared" si="43"/>
        <v>Жук-трейл # 10 Неман Трейл 10</v>
      </c>
      <c r="D373" s="107">
        <f>VLOOKUP(C373,Гонки!$E$1:$O$30,11,FALSE)</f>
        <v>5.5672957090527282</v>
      </c>
      <c r="E373" s="29" t="s">
        <v>278</v>
      </c>
      <c r="F373" s="108">
        <f>IF(E373="Ж",VLOOKUP(C373,Гонки!$E$2:$Q$30,12,FALSE),VLOOKUP(C373,Гонки!$E$2:$Q$30,13,FALSE))</f>
        <v>69</v>
      </c>
      <c r="G373" s="123" t="s">
        <v>417</v>
      </c>
      <c r="H373" s="121">
        <v>1981</v>
      </c>
      <c r="I373" s="121">
        <v>4865</v>
      </c>
      <c r="J373" s="28" t="str">
        <f t="shared" si="44"/>
        <v>М</v>
      </c>
      <c r="K373" s="124">
        <v>5.5156249999999997E-2</v>
      </c>
      <c r="L373" s="90">
        <f t="shared" si="41"/>
        <v>0.21999032864488632</v>
      </c>
      <c r="M373" s="99">
        <f t="shared" si="45"/>
        <v>1.2247512126977751</v>
      </c>
    </row>
    <row r="374" spans="1:13" x14ac:dyDescent="0.25">
      <c r="A374" s="37" t="str">
        <f t="shared" si="42"/>
        <v>Жук-трейл # 10 Неман</v>
      </c>
      <c r="B374" s="24" t="str">
        <f t="shared" si="46"/>
        <v>Трейл 10</v>
      </c>
      <c r="C374" s="24" t="str">
        <f t="shared" si="43"/>
        <v>Жук-трейл # 10 Неман Трейл 10</v>
      </c>
      <c r="D374" s="107">
        <f>VLOOKUP(C374,Гонки!$E$1:$O$30,11,FALSE)</f>
        <v>5.5672957090527282</v>
      </c>
      <c r="E374" s="29" t="s">
        <v>278</v>
      </c>
      <c r="F374" s="108">
        <f>IF(E374="Ж",VLOOKUP(C374,Гонки!$E$2:$Q$30,12,FALSE),VLOOKUP(C374,Гонки!$E$2:$Q$30,13,FALSE))</f>
        <v>69</v>
      </c>
      <c r="G374" s="123" t="s">
        <v>418</v>
      </c>
      <c r="H374" s="121">
        <v>1983</v>
      </c>
      <c r="I374" s="121"/>
      <c r="J374" s="28" t="str">
        <f t="shared" si="44"/>
        <v>М</v>
      </c>
      <c r="K374" s="124">
        <v>5.8125000000000003E-2</v>
      </c>
      <c r="L374" s="90">
        <f t="shared" si="41"/>
        <v>0.18797447694099628</v>
      </c>
      <c r="M374" s="99">
        <f t="shared" si="45"/>
        <v>1.0465094988850396</v>
      </c>
    </row>
    <row r="375" spans="1:13" x14ac:dyDescent="0.25">
      <c r="A375" s="37" t="str">
        <f t="shared" si="42"/>
        <v>Жук-трейл # 10 Неман</v>
      </c>
      <c r="B375" s="24" t="str">
        <f t="shared" si="46"/>
        <v>Трейл 10</v>
      </c>
      <c r="C375" s="24" t="str">
        <f t="shared" si="43"/>
        <v>Жук-трейл # 10 Неман Трейл 10</v>
      </c>
      <c r="D375" s="107">
        <f>VLOOKUP(C375,Гонки!$E$1:$O$30,11,FALSE)</f>
        <v>5.5672957090527282</v>
      </c>
      <c r="E375" s="29" t="s">
        <v>278</v>
      </c>
      <c r="F375" s="108">
        <f>IF(E375="Ж",VLOOKUP(C375,Гонки!$E$2:$Q$30,12,FALSE),VLOOKUP(C375,Гонки!$E$2:$Q$30,13,FALSE))</f>
        <v>69</v>
      </c>
      <c r="G375" s="123" t="s">
        <v>419</v>
      </c>
      <c r="H375" s="121">
        <v>2002</v>
      </c>
      <c r="I375" s="121">
        <v>2773</v>
      </c>
      <c r="J375" s="28" t="str">
        <f t="shared" si="44"/>
        <v>М</v>
      </c>
      <c r="K375" s="124">
        <v>5.8731481481481475E-2</v>
      </c>
      <c r="L375" s="90">
        <f t="shared" si="41"/>
        <v>0.18221113568078665</v>
      </c>
      <c r="M375" s="99">
        <f t="shared" si="45"/>
        <v>1.014423273817268</v>
      </c>
    </row>
    <row r="376" spans="1:13" x14ac:dyDescent="0.25">
      <c r="A376" s="37" t="str">
        <f t="shared" si="42"/>
        <v>Жук-трейл # 10 Неман</v>
      </c>
      <c r="B376" s="24" t="str">
        <f t="shared" si="46"/>
        <v>Трейл 10</v>
      </c>
      <c r="C376" s="24" t="str">
        <f t="shared" si="43"/>
        <v>Жук-трейл # 10 Неман Трейл 10</v>
      </c>
      <c r="D376" s="107">
        <f>VLOOKUP(C376,Гонки!$E$1:$O$30,11,FALSE)</f>
        <v>5.5672957090527282</v>
      </c>
      <c r="E376" s="29" t="s">
        <v>278</v>
      </c>
      <c r="F376" s="108">
        <f>IF(E376="Ж",VLOOKUP(C376,Гонки!$E$2:$Q$30,12,FALSE),VLOOKUP(C376,Гонки!$E$2:$Q$30,13,FALSE))</f>
        <v>69</v>
      </c>
      <c r="G376" s="123" t="s">
        <v>420</v>
      </c>
      <c r="H376" s="121">
        <v>1978</v>
      </c>
      <c r="I376" s="121">
        <v>5141</v>
      </c>
      <c r="J376" s="28" t="str">
        <f t="shared" si="44"/>
        <v>М</v>
      </c>
      <c r="K376" s="124">
        <v>5.8737268518518515E-2</v>
      </c>
      <c r="L376" s="90">
        <f t="shared" si="41"/>
        <v>0.18215728441748658</v>
      </c>
      <c r="M376" s="99">
        <f t="shared" si="45"/>
        <v>1.0141234679101705</v>
      </c>
    </row>
    <row r="377" spans="1:13" x14ac:dyDescent="0.25">
      <c r="A377" s="37" t="str">
        <f t="shared" si="42"/>
        <v>Жук-трейл # 10 Неман</v>
      </c>
      <c r="B377" s="24" t="str">
        <f t="shared" si="46"/>
        <v>Трейл 10</v>
      </c>
      <c r="C377" s="24" t="str">
        <f t="shared" si="43"/>
        <v>Жук-трейл # 10 Неман Трейл 10</v>
      </c>
      <c r="D377" s="107">
        <f>VLOOKUP(C377,Гонки!$E$1:$O$30,11,FALSE)</f>
        <v>5.5672957090527282</v>
      </c>
      <c r="E377" s="29" t="s">
        <v>278</v>
      </c>
      <c r="F377" s="108">
        <f>IF(E377="Ж",VLOOKUP(C377,Гонки!$E$2:$Q$30,12,FALSE),VLOOKUP(C377,Гонки!$E$2:$Q$30,13,FALSE))</f>
        <v>69</v>
      </c>
      <c r="G377" s="123" t="s">
        <v>235</v>
      </c>
      <c r="H377" s="121">
        <v>1988</v>
      </c>
      <c r="I377" s="121">
        <v>3028</v>
      </c>
      <c r="J377" s="28" t="str">
        <f t="shared" si="44"/>
        <v>М</v>
      </c>
      <c r="K377" s="124">
        <v>5.9842592592592593E-2</v>
      </c>
      <c r="L377" s="90">
        <f t="shared" si="41"/>
        <v>0.17224894929098819</v>
      </c>
      <c r="M377" s="99">
        <f t="shared" si="45"/>
        <v>0.95896083627655948</v>
      </c>
    </row>
    <row r="378" spans="1:13" x14ac:dyDescent="0.25">
      <c r="A378" s="37" t="str">
        <f t="shared" si="42"/>
        <v>Жук-трейл # 10 Неман</v>
      </c>
      <c r="B378" s="24" t="str">
        <f t="shared" si="46"/>
        <v>Трейл 10</v>
      </c>
      <c r="C378" s="24" t="str">
        <f t="shared" si="43"/>
        <v>Жук-трейл # 10 Неман Трейл 10</v>
      </c>
      <c r="D378" s="107">
        <f>VLOOKUP(C378,Гонки!$E$1:$O$30,11,FALSE)</f>
        <v>5.5672957090527282</v>
      </c>
      <c r="E378" s="29" t="s">
        <v>278</v>
      </c>
      <c r="F378" s="108">
        <f>IF(E378="Ж",VLOOKUP(C378,Гонки!$E$2:$Q$30,12,FALSE),VLOOKUP(C378,Гонки!$E$2:$Q$30,13,FALSE))</f>
        <v>69</v>
      </c>
      <c r="G378" s="123" t="s">
        <v>170</v>
      </c>
      <c r="H378" s="121">
        <v>1986</v>
      </c>
      <c r="I378" s="121">
        <v>4589</v>
      </c>
      <c r="J378" s="28" t="str">
        <f t="shared" si="44"/>
        <v>М</v>
      </c>
      <c r="K378" s="124">
        <v>6.0160879629629627E-2</v>
      </c>
      <c r="L378" s="90">
        <f t="shared" si="41"/>
        <v>0.16952948784396735</v>
      </c>
      <c r="M378" s="99">
        <f t="shared" si="45"/>
        <v>0.94382079023162602</v>
      </c>
    </row>
    <row r="379" spans="1:13" x14ac:dyDescent="0.25">
      <c r="A379" s="37" t="str">
        <f t="shared" si="42"/>
        <v>Жук-трейл # 10 Неман</v>
      </c>
      <c r="B379" s="24" t="str">
        <f t="shared" si="46"/>
        <v>Трейл 10</v>
      </c>
      <c r="C379" s="24" t="str">
        <f t="shared" si="43"/>
        <v>Жук-трейл # 10 Неман Трейл 10</v>
      </c>
      <c r="D379" s="107">
        <f>VLOOKUP(C379,Гонки!$E$1:$O$30,11,FALSE)</f>
        <v>5.5672957090527282</v>
      </c>
      <c r="E379" s="29" t="s">
        <v>278</v>
      </c>
      <c r="F379" s="108">
        <f>IF(E379="Ж",VLOOKUP(C379,Гонки!$E$2:$Q$30,12,FALSE),VLOOKUP(C379,Гонки!$E$2:$Q$30,13,FALSE))</f>
        <v>69</v>
      </c>
      <c r="G379" s="123" t="s">
        <v>421</v>
      </c>
      <c r="H379" s="121">
        <v>1987</v>
      </c>
      <c r="I379" s="121">
        <v>5175</v>
      </c>
      <c r="J379" s="28" t="str">
        <f t="shared" si="44"/>
        <v>М</v>
      </c>
      <c r="K379" s="124">
        <v>6.2479166666666669E-2</v>
      </c>
      <c r="L379" s="90">
        <f t="shared" si="41"/>
        <v>0.15134988579026276</v>
      </c>
      <c r="M379" s="99">
        <f t="shared" si="45"/>
        <v>0.84260956972575041</v>
      </c>
    </row>
    <row r="380" spans="1:13" x14ac:dyDescent="0.25">
      <c r="A380" s="37" t="str">
        <f t="shared" si="42"/>
        <v>Жук-трейл # 10 Неман</v>
      </c>
      <c r="B380" s="24" t="str">
        <f t="shared" si="46"/>
        <v>Трейл 10</v>
      </c>
      <c r="C380" s="24" t="str">
        <f t="shared" si="43"/>
        <v>Жук-трейл # 10 Неман Трейл 10</v>
      </c>
      <c r="D380" s="107">
        <f>VLOOKUP(C380,Гонки!$E$1:$O$30,11,FALSE)</f>
        <v>5.5672957090527282</v>
      </c>
      <c r="E380" s="29" t="s">
        <v>278</v>
      </c>
      <c r="F380" s="108">
        <f>IF(E380="Ж",VLOOKUP(C380,Гонки!$E$2:$Q$30,12,FALSE),VLOOKUP(C380,Гонки!$E$2:$Q$30,13,FALSE))</f>
        <v>69</v>
      </c>
      <c r="G380" s="123" t="s">
        <v>422</v>
      </c>
      <c r="H380" s="121">
        <v>1986</v>
      </c>
      <c r="I380" s="121">
        <v>1599</v>
      </c>
      <c r="J380" s="28" t="str">
        <f t="shared" si="44"/>
        <v>М</v>
      </c>
      <c r="K380" s="124">
        <v>6.2484953703703695E-2</v>
      </c>
      <c r="L380" s="90">
        <f t="shared" si="41"/>
        <v>0.15130783792624838</v>
      </c>
      <c r="M380" s="99">
        <f t="shared" si="45"/>
        <v>0.8423754768328483</v>
      </c>
    </row>
    <row r="381" spans="1:13" x14ac:dyDescent="0.25">
      <c r="A381" s="37" t="str">
        <f t="shared" si="42"/>
        <v>Жук-трейл # 10 Неман</v>
      </c>
      <c r="B381" s="24" t="str">
        <f t="shared" si="46"/>
        <v>Трейл 10</v>
      </c>
      <c r="C381" s="24" t="str">
        <f t="shared" si="43"/>
        <v>Жук-трейл # 10 Неман Трейл 10</v>
      </c>
      <c r="D381" s="107">
        <f>VLOOKUP(C381,Гонки!$E$1:$O$30,11,FALSE)</f>
        <v>5.5672957090527282</v>
      </c>
      <c r="E381" s="29" t="s">
        <v>278</v>
      </c>
      <c r="F381" s="108">
        <f>IF(E381="Ж",VLOOKUP(C381,Гонки!$E$2:$Q$30,12,FALSE),VLOOKUP(C381,Гонки!$E$2:$Q$30,13,FALSE))</f>
        <v>69</v>
      </c>
      <c r="G381" s="123" t="s">
        <v>423</v>
      </c>
      <c r="H381" s="121">
        <v>1982</v>
      </c>
      <c r="I381" s="121">
        <v>3030</v>
      </c>
      <c r="J381" s="28" t="str">
        <f t="shared" si="44"/>
        <v>М</v>
      </c>
      <c r="K381" s="124">
        <v>6.3832175925925924E-2</v>
      </c>
      <c r="L381" s="90">
        <f t="shared" si="41"/>
        <v>0.14192824601639617</v>
      </c>
      <c r="M381" s="99">
        <f t="shared" si="45"/>
        <v>0.79015651504046236</v>
      </c>
    </row>
    <row r="382" spans="1:13" x14ac:dyDescent="0.25">
      <c r="A382" s="37" t="str">
        <f t="shared" si="42"/>
        <v>Жук-трейл # 10 Неман</v>
      </c>
      <c r="B382" s="24" t="str">
        <f t="shared" si="46"/>
        <v>Трейл 10</v>
      </c>
      <c r="C382" s="24" t="str">
        <f t="shared" si="43"/>
        <v>Жук-трейл # 10 Неман Трейл 10</v>
      </c>
      <c r="D382" s="107">
        <f>VLOOKUP(C382,Гонки!$E$1:$O$30,11,FALSE)</f>
        <v>5.5672957090527282</v>
      </c>
      <c r="E382" s="29" t="s">
        <v>278</v>
      </c>
      <c r="F382" s="108">
        <f>IF(E382="Ж",VLOOKUP(C382,Гонки!$E$2:$Q$30,12,FALSE),VLOOKUP(C382,Гонки!$E$2:$Q$30,13,FALSE))</f>
        <v>69</v>
      </c>
      <c r="G382" s="123" t="s">
        <v>320</v>
      </c>
      <c r="H382" s="121">
        <v>1985</v>
      </c>
      <c r="I382" s="121">
        <v>3528</v>
      </c>
      <c r="J382" s="28" t="str">
        <f t="shared" si="44"/>
        <v>М</v>
      </c>
      <c r="K382" s="124">
        <v>6.8907407407407403E-2</v>
      </c>
      <c r="L382" s="90">
        <f t="shared" ref="L382:L383" si="47">($K$317/K382)^3</f>
        <v>0.11282102787669224</v>
      </c>
      <c r="M382" s="99">
        <f t="shared" si="45"/>
        <v>0.62810802438882696</v>
      </c>
    </row>
    <row r="383" spans="1:13" x14ac:dyDescent="0.25">
      <c r="A383" s="37" t="str">
        <f t="shared" si="42"/>
        <v>Жук-трейл # 10 Неман</v>
      </c>
      <c r="B383" s="24" t="str">
        <f t="shared" si="46"/>
        <v>Трейл 10</v>
      </c>
      <c r="C383" s="24" t="str">
        <f t="shared" si="43"/>
        <v>Жук-трейл # 10 Неман Трейл 10</v>
      </c>
      <c r="D383" s="107">
        <f>VLOOKUP(C383,Гонки!$E$1:$O$30,11,FALSE)</f>
        <v>5.5672957090527282</v>
      </c>
      <c r="E383" s="29" t="s">
        <v>278</v>
      </c>
      <c r="F383" s="108">
        <f>IF(E383="Ж",VLOOKUP(C383,Гонки!$E$2:$Q$30,12,FALSE),VLOOKUP(C383,Гонки!$E$2:$Q$30,13,FALSE))</f>
        <v>69</v>
      </c>
      <c r="G383" s="123" t="s">
        <v>245</v>
      </c>
      <c r="H383" s="121">
        <v>1972</v>
      </c>
      <c r="I383" s="121">
        <v>2747</v>
      </c>
      <c r="J383" s="28" t="str">
        <f t="shared" si="44"/>
        <v>М</v>
      </c>
      <c r="K383" s="124">
        <v>7.5934027777777788E-2</v>
      </c>
      <c r="L383" s="90">
        <f t="shared" si="47"/>
        <v>8.4309880211787425E-2</v>
      </c>
      <c r="M383" s="99">
        <f t="shared" si="45"/>
        <v>0.46937803433383363</v>
      </c>
    </row>
    <row r="384" spans="1:13" x14ac:dyDescent="0.25">
      <c r="A384" s="37" t="str">
        <f t="shared" si="42"/>
        <v>Жук-трейл # 10 Неман</v>
      </c>
      <c r="B384" s="24" t="str">
        <f>Гонки!D9</f>
        <v>Трейл 21</v>
      </c>
      <c r="C384" s="24" t="str">
        <f t="shared" si="43"/>
        <v>Жук-трейл # 10 Неман Трейл 21</v>
      </c>
      <c r="D384" s="107">
        <f>VLOOKUP(C384,Гонки!$E$1:$O$30,11,FALSE)</f>
        <v>9.0440985618037288</v>
      </c>
      <c r="E384" s="29" t="s">
        <v>64</v>
      </c>
      <c r="F384" s="108">
        <f>IF(E384="Ж",VLOOKUP(C384,Гонки!$E$2:$Q$30,12,FALSE),VLOOKUP(C384,Гонки!$E$2:$Q$30,13,FALSE))</f>
        <v>11</v>
      </c>
      <c r="G384" s="123" t="s">
        <v>117</v>
      </c>
      <c r="H384" s="121">
        <v>1992</v>
      </c>
      <c r="I384" s="121">
        <v>4021</v>
      </c>
      <c r="J384" s="28" t="str">
        <f t="shared" si="44"/>
        <v>Ж</v>
      </c>
      <c r="K384" s="124">
        <v>7.6510416666666664E-2</v>
      </c>
      <c r="L384" s="90">
        <f>($K$384/K384)^3</f>
        <v>1</v>
      </c>
      <c r="M384" s="99">
        <f t="shared" si="45"/>
        <v>9.0440985618037288</v>
      </c>
    </row>
    <row r="385" spans="1:13" x14ac:dyDescent="0.25">
      <c r="A385" s="37" t="str">
        <f t="shared" ref="A385:A448" si="48">$A$255</f>
        <v>Жук-трейл # 10 Неман</v>
      </c>
      <c r="B385" s="24" t="str">
        <f>$B$384</f>
        <v>Трейл 21</v>
      </c>
      <c r="C385" s="24" t="str">
        <f t="shared" si="43"/>
        <v>Жук-трейл # 10 Неман Трейл 21</v>
      </c>
      <c r="D385" s="107">
        <f>VLOOKUP(C385,Гонки!$E$1:$O$30,11,FALSE)</f>
        <v>9.0440985618037288</v>
      </c>
      <c r="E385" s="29" t="s">
        <v>64</v>
      </c>
      <c r="F385" s="108">
        <f>IF(E385="Ж",VLOOKUP(C385,Гонки!$E$2:$Q$30,12,FALSE),VLOOKUP(C385,Гонки!$E$2:$Q$30,13,FALSE))</f>
        <v>11</v>
      </c>
      <c r="G385" s="123" t="s">
        <v>118</v>
      </c>
      <c r="H385" s="121">
        <v>1988</v>
      </c>
      <c r="I385" s="121">
        <v>4760</v>
      </c>
      <c r="J385" s="28" t="str">
        <f t="shared" si="44"/>
        <v>Ж</v>
      </c>
      <c r="K385" s="124">
        <v>9.178240740740741E-2</v>
      </c>
      <c r="L385" s="90">
        <f t="shared" ref="L385:L392" si="49">($K$384/K385)^3</f>
        <v>0.57927310711028668</v>
      </c>
      <c r="M385" s="99">
        <f t="shared" si="45"/>
        <v>5.2390030749077212</v>
      </c>
    </row>
    <row r="386" spans="1:13" x14ac:dyDescent="0.25">
      <c r="A386" s="37" t="str">
        <f t="shared" si="48"/>
        <v>Жук-трейл # 10 Неман</v>
      </c>
      <c r="B386" s="24" t="str">
        <f t="shared" ref="B386:B449" si="50">$B$384</f>
        <v>Трейл 21</v>
      </c>
      <c r="C386" s="24" t="str">
        <f t="shared" si="43"/>
        <v>Жук-трейл # 10 Неман Трейл 21</v>
      </c>
      <c r="D386" s="107">
        <f>VLOOKUP(C386,Гонки!$E$1:$O$30,11,FALSE)</f>
        <v>9.0440985618037288</v>
      </c>
      <c r="E386" s="29" t="s">
        <v>64</v>
      </c>
      <c r="F386" s="108">
        <f>IF(E386="Ж",VLOOKUP(C386,Гонки!$E$2:$Q$30,12,FALSE),VLOOKUP(C386,Гонки!$E$2:$Q$30,13,FALSE))</f>
        <v>11</v>
      </c>
      <c r="G386" s="123" t="s">
        <v>426</v>
      </c>
      <c r="H386" s="121">
        <v>1993</v>
      </c>
      <c r="I386" s="121">
        <v>4491</v>
      </c>
      <c r="J386" s="28" t="str">
        <f t="shared" ref="J386:J449" si="51">E386</f>
        <v>Ж</v>
      </c>
      <c r="K386" s="124">
        <v>9.3918981481481478E-2</v>
      </c>
      <c r="L386" s="90">
        <f t="shared" si="49"/>
        <v>0.54063178934751033</v>
      </c>
      <c r="M386" s="99">
        <f t="shared" ref="M386:M449" si="52">(D386)*L386</f>
        <v>4.8895271885031946</v>
      </c>
    </row>
    <row r="387" spans="1:13" x14ac:dyDescent="0.25">
      <c r="A387" s="37" t="str">
        <f t="shared" si="48"/>
        <v>Жук-трейл # 10 Неман</v>
      </c>
      <c r="B387" s="24" t="str">
        <f t="shared" si="50"/>
        <v>Трейл 21</v>
      </c>
      <c r="C387" s="24" t="str">
        <f t="shared" ref="C387:C452" si="53">CONCATENATE(A387," ",B387)</f>
        <v>Жук-трейл # 10 Неман Трейл 21</v>
      </c>
      <c r="D387" s="107">
        <f>VLOOKUP(C387,Гонки!$E$1:$O$30,11,FALSE)</f>
        <v>9.0440985618037288</v>
      </c>
      <c r="E387" s="29" t="s">
        <v>64</v>
      </c>
      <c r="F387" s="108">
        <f>IF(E387="Ж",VLOOKUP(C387,Гонки!$E$2:$Q$30,12,FALSE),VLOOKUP(C387,Гонки!$E$2:$Q$30,13,FALSE))</f>
        <v>11</v>
      </c>
      <c r="G387" s="123" t="s">
        <v>121</v>
      </c>
      <c r="H387" s="121">
        <v>1986</v>
      </c>
      <c r="I387" s="121">
        <v>3783</v>
      </c>
      <c r="J387" s="28" t="str">
        <f t="shared" si="51"/>
        <v>Ж</v>
      </c>
      <c r="K387" s="124">
        <v>0.10257291666666667</v>
      </c>
      <c r="L387" s="90">
        <f t="shared" si="49"/>
        <v>0.4150148019992343</v>
      </c>
      <c r="M387" s="99">
        <f t="shared" si="52"/>
        <v>3.7534347738885341</v>
      </c>
    </row>
    <row r="388" spans="1:13" x14ac:dyDescent="0.25">
      <c r="A388" s="37" t="str">
        <f t="shared" si="48"/>
        <v>Жук-трейл # 10 Неман</v>
      </c>
      <c r="B388" s="24" t="str">
        <f t="shared" si="50"/>
        <v>Трейл 21</v>
      </c>
      <c r="C388" s="24" t="str">
        <f t="shared" si="53"/>
        <v>Жук-трейл # 10 Неман Трейл 21</v>
      </c>
      <c r="D388" s="107">
        <f>VLOOKUP(C388,Гонки!$E$1:$O$30,11,FALSE)</f>
        <v>9.0440985618037288</v>
      </c>
      <c r="E388" s="29" t="s">
        <v>64</v>
      </c>
      <c r="F388" s="108">
        <f>IF(E388="Ж",VLOOKUP(C388,Гонки!$E$2:$Q$30,12,FALSE),VLOOKUP(C388,Гонки!$E$2:$Q$30,13,FALSE))</f>
        <v>11</v>
      </c>
      <c r="G388" s="123" t="s">
        <v>281</v>
      </c>
      <c r="H388" s="121">
        <v>1992</v>
      </c>
      <c r="I388" s="121">
        <v>4112</v>
      </c>
      <c r="J388" s="28" t="str">
        <f t="shared" si="51"/>
        <v>Ж</v>
      </c>
      <c r="K388" s="124">
        <v>0.10884606481481481</v>
      </c>
      <c r="L388" s="90">
        <f t="shared" si="49"/>
        <v>0.34731497127035998</v>
      </c>
      <c r="M388" s="99">
        <f t="shared" si="52"/>
        <v>3.1411508321591661</v>
      </c>
    </row>
    <row r="389" spans="1:13" x14ac:dyDescent="0.25">
      <c r="A389" s="37" t="str">
        <f t="shared" si="48"/>
        <v>Жук-трейл # 10 Неман</v>
      </c>
      <c r="B389" s="24" t="str">
        <f t="shared" si="50"/>
        <v>Трейл 21</v>
      </c>
      <c r="C389" s="24" t="str">
        <f t="shared" si="53"/>
        <v>Жук-трейл # 10 Неман Трейл 21</v>
      </c>
      <c r="D389" s="107">
        <f>VLOOKUP(C389,Гонки!$E$1:$O$30,11,FALSE)</f>
        <v>9.0440985618037288</v>
      </c>
      <c r="E389" s="29" t="s">
        <v>64</v>
      </c>
      <c r="F389" s="108">
        <f>IF(E389="Ж",VLOOKUP(C389,Гонки!$E$2:$Q$30,12,FALSE),VLOOKUP(C389,Гонки!$E$2:$Q$30,13,FALSE))</f>
        <v>11</v>
      </c>
      <c r="G389" s="123" t="s">
        <v>427</v>
      </c>
      <c r="H389" s="121">
        <v>1980</v>
      </c>
      <c r="I389" s="121">
        <v>3029</v>
      </c>
      <c r="J389" s="28" t="str">
        <f t="shared" si="51"/>
        <v>Ж</v>
      </c>
      <c r="K389" s="124">
        <v>0.11064467592592593</v>
      </c>
      <c r="L389" s="90">
        <f t="shared" si="49"/>
        <v>0.33065122648633755</v>
      </c>
      <c r="M389" s="99">
        <f t="shared" si="52"/>
        <v>2.9904422819237246</v>
      </c>
    </row>
    <row r="390" spans="1:13" x14ac:dyDescent="0.25">
      <c r="A390" s="37" t="str">
        <f t="shared" si="48"/>
        <v>Жук-трейл # 10 Неман</v>
      </c>
      <c r="B390" s="24" t="str">
        <f t="shared" si="50"/>
        <v>Трейл 21</v>
      </c>
      <c r="C390" s="24" t="str">
        <f t="shared" si="53"/>
        <v>Жук-трейл # 10 Неман Трейл 21</v>
      </c>
      <c r="D390" s="107">
        <f>VLOOKUP(C390,Гонки!$E$1:$O$30,11,FALSE)</f>
        <v>9.0440985618037288</v>
      </c>
      <c r="E390" s="29" t="s">
        <v>64</v>
      </c>
      <c r="F390" s="108">
        <f>IF(E390="Ж",VLOOKUP(C390,Гонки!$E$2:$Q$30,12,FALSE),VLOOKUP(C390,Гонки!$E$2:$Q$30,13,FALSE))</f>
        <v>11</v>
      </c>
      <c r="G390" s="123" t="s">
        <v>428</v>
      </c>
      <c r="H390" s="121">
        <v>1980</v>
      </c>
      <c r="I390" s="121">
        <v>5143</v>
      </c>
      <c r="J390" s="28" t="str">
        <f t="shared" si="51"/>
        <v>Ж</v>
      </c>
      <c r="K390" s="124">
        <v>0.11579050925925927</v>
      </c>
      <c r="L390" s="90">
        <f t="shared" si="49"/>
        <v>0.28849800163273959</v>
      </c>
      <c r="M390" s="99">
        <f t="shared" si="52"/>
        <v>2.6092043616499101</v>
      </c>
    </row>
    <row r="391" spans="1:13" x14ac:dyDescent="0.25">
      <c r="A391" s="37" t="str">
        <f t="shared" si="48"/>
        <v>Жук-трейл # 10 Неман</v>
      </c>
      <c r="B391" s="24" t="str">
        <f t="shared" si="50"/>
        <v>Трейл 21</v>
      </c>
      <c r="C391" s="24" t="str">
        <f t="shared" si="53"/>
        <v>Жук-трейл # 10 Неман Трейл 21</v>
      </c>
      <c r="D391" s="107">
        <f>VLOOKUP(C391,Гонки!$E$1:$O$30,11,FALSE)</f>
        <v>9.0440985618037288</v>
      </c>
      <c r="E391" s="29" t="s">
        <v>64</v>
      </c>
      <c r="F391" s="108">
        <f>IF(E391="Ж",VLOOKUP(C391,Гонки!$E$2:$Q$30,12,FALSE),VLOOKUP(C391,Гонки!$E$2:$Q$30,13,FALSE))</f>
        <v>11</v>
      </c>
      <c r="G391" s="123" t="s">
        <v>429</v>
      </c>
      <c r="H391" s="121">
        <v>1996</v>
      </c>
      <c r="I391" s="121">
        <v>5131</v>
      </c>
      <c r="J391" s="28" t="str">
        <f t="shared" si="51"/>
        <v>Ж</v>
      </c>
      <c r="K391" s="124">
        <v>0.12882291666666668</v>
      </c>
      <c r="L391" s="90">
        <f t="shared" si="49"/>
        <v>0.20949917545523203</v>
      </c>
      <c r="M391" s="99">
        <f t="shared" si="52"/>
        <v>1.894731191433731</v>
      </c>
    </row>
    <row r="392" spans="1:13" x14ac:dyDescent="0.25">
      <c r="A392" s="37" t="str">
        <f t="shared" si="48"/>
        <v>Жук-трейл # 10 Неман</v>
      </c>
      <c r="B392" s="24" t="str">
        <f t="shared" si="50"/>
        <v>Трейл 21</v>
      </c>
      <c r="C392" s="24" t="str">
        <f t="shared" si="53"/>
        <v>Жук-трейл # 10 Неман Трейл 21</v>
      </c>
      <c r="D392" s="107">
        <f>VLOOKUP(C392,Гонки!$E$1:$O$30,11,FALSE)</f>
        <v>9.0440985618037288</v>
      </c>
      <c r="E392" s="29" t="s">
        <v>64</v>
      </c>
      <c r="F392" s="108">
        <f>IF(E392="Ж",VLOOKUP(C392,Гонки!$E$2:$Q$30,12,FALSE),VLOOKUP(C392,Гонки!$E$2:$Q$30,13,FALSE))</f>
        <v>11</v>
      </c>
      <c r="G392" s="123" t="s">
        <v>122</v>
      </c>
      <c r="H392" s="121">
        <v>1997</v>
      </c>
      <c r="I392" s="121">
        <v>3112</v>
      </c>
      <c r="J392" s="28" t="str">
        <f t="shared" si="51"/>
        <v>Ж</v>
      </c>
      <c r="K392" s="124">
        <v>0.13780092592592594</v>
      </c>
      <c r="L392" s="90">
        <f t="shared" si="49"/>
        <v>0.17116118873496958</v>
      </c>
      <c r="M392" s="99">
        <f t="shared" si="52"/>
        <v>1.5479986608745548</v>
      </c>
    </row>
    <row r="393" spans="1:13" x14ac:dyDescent="0.25">
      <c r="A393" s="37" t="str">
        <f t="shared" si="48"/>
        <v>Жук-трейл # 10 Неман</v>
      </c>
      <c r="B393" s="24" t="str">
        <f t="shared" si="50"/>
        <v>Трейл 21</v>
      </c>
      <c r="C393" s="24" t="str">
        <f t="shared" si="53"/>
        <v>Жук-трейл # 10 Неман Трейл 21</v>
      </c>
      <c r="D393" s="107">
        <f>VLOOKUP(C393,Гонки!$E$1:$O$30,11,FALSE)</f>
        <v>9.0440985618037288</v>
      </c>
      <c r="E393" s="29" t="s">
        <v>278</v>
      </c>
      <c r="F393" s="108">
        <f>IF(E393="Ж",VLOOKUP(C393,Гонки!$E$2:$Q$30,12,FALSE),VLOOKUP(C393,Гонки!$E$2:$Q$30,13,FALSE))</f>
        <v>63</v>
      </c>
      <c r="G393" s="123" t="s">
        <v>430</v>
      </c>
      <c r="H393" s="121">
        <v>1983</v>
      </c>
      <c r="I393" s="121"/>
      <c r="J393" s="28" t="str">
        <f t="shared" si="51"/>
        <v>М</v>
      </c>
      <c r="K393" s="124">
        <v>6.7055555555555549E-2</v>
      </c>
      <c r="L393" s="90">
        <f>($K$393/K393)^3</f>
        <v>1</v>
      </c>
      <c r="M393" s="99">
        <f t="shared" si="52"/>
        <v>9.0440985618037288</v>
      </c>
    </row>
    <row r="394" spans="1:13" x14ac:dyDescent="0.25">
      <c r="A394" s="37" t="str">
        <f t="shared" si="48"/>
        <v>Жук-трейл # 10 Неман</v>
      </c>
      <c r="B394" s="24" t="str">
        <f t="shared" si="50"/>
        <v>Трейл 21</v>
      </c>
      <c r="C394" s="24" t="str">
        <f t="shared" si="53"/>
        <v>Жук-трейл # 10 Неман Трейл 21</v>
      </c>
      <c r="D394" s="107">
        <f>VLOOKUP(C394,Гонки!$E$1:$O$30,11,FALSE)</f>
        <v>9.0440985618037288</v>
      </c>
      <c r="E394" s="29" t="s">
        <v>278</v>
      </c>
      <c r="F394" s="108">
        <f>IF(E394="Ж",VLOOKUP(C394,Гонки!$E$2:$Q$30,12,FALSE),VLOOKUP(C394,Гонки!$E$2:$Q$30,13,FALSE))</f>
        <v>63</v>
      </c>
      <c r="G394" s="123" t="s">
        <v>91</v>
      </c>
      <c r="H394" s="121">
        <v>1988</v>
      </c>
      <c r="I394" s="121">
        <v>2414</v>
      </c>
      <c r="J394" s="28" t="str">
        <f t="shared" si="51"/>
        <v>М</v>
      </c>
      <c r="K394" s="124">
        <v>6.7660879629629633E-2</v>
      </c>
      <c r="L394" s="90">
        <f t="shared" ref="L394:L449" si="54">($K$393/K394)^3</f>
        <v>0.97340007707593401</v>
      </c>
      <c r="M394" s="99">
        <f t="shared" si="52"/>
        <v>8.8035262371420941</v>
      </c>
    </row>
    <row r="395" spans="1:13" x14ac:dyDescent="0.25">
      <c r="A395" s="37" t="str">
        <f t="shared" si="48"/>
        <v>Жук-трейл # 10 Неман</v>
      </c>
      <c r="B395" s="24" t="str">
        <f t="shared" si="50"/>
        <v>Трейл 21</v>
      </c>
      <c r="C395" s="24" t="str">
        <f t="shared" si="53"/>
        <v>Жук-трейл # 10 Неман Трейл 21</v>
      </c>
      <c r="D395" s="107">
        <f>VLOOKUP(C395,Гонки!$E$1:$O$30,11,FALSE)</f>
        <v>9.0440985618037288</v>
      </c>
      <c r="E395" s="29" t="s">
        <v>278</v>
      </c>
      <c r="F395" s="108">
        <f>IF(E395="Ж",VLOOKUP(C395,Гонки!$E$2:$Q$30,12,FALSE),VLOOKUP(C395,Гонки!$E$2:$Q$30,13,FALSE))</f>
        <v>63</v>
      </c>
      <c r="G395" s="123" t="s">
        <v>431</v>
      </c>
      <c r="H395" s="121">
        <v>1993</v>
      </c>
      <c r="I395" s="121">
        <v>2537</v>
      </c>
      <c r="J395" s="28" t="str">
        <f t="shared" si="51"/>
        <v>М</v>
      </c>
      <c r="K395" s="124">
        <v>7.0668981481481485E-2</v>
      </c>
      <c r="L395" s="90">
        <f t="shared" si="54"/>
        <v>0.85431454166483634</v>
      </c>
      <c r="M395" s="99">
        <f t="shared" si="52"/>
        <v>7.726504917598958</v>
      </c>
    </row>
    <row r="396" spans="1:13" x14ac:dyDescent="0.25">
      <c r="A396" s="37" t="str">
        <f t="shared" si="48"/>
        <v>Жук-трейл # 10 Неман</v>
      </c>
      <c r="B396" s="24" t="str">
        <f t="shared" si="50"/>
        <v>Трейл 21</v>
      </c>
      <c r="C396" s="24" t="str">
        <f t="shared" si="53"/>
        <v>Жук-трейл # 10 Неман Трейл 21</v>
      </c>
      <c r="D396" s="107">
        <f>VLOOKUP(C396,Гонки!$E$1:$O$30,11,FALSE)</f>
        <v>9.0440985618037288</v>
      </c>
      <c r="E396" s="29" t="s">
        <v>278</v>
      </c>
      <c r="F396" s="108">
        <f>IF(E396="Ж",VLOOKUP(C396,Гонки!$E$2:$Q$30,12,FALSE),VLOOKUP(C396,Гонки!$E$2:$Q$30,13,FALSE))</f>
        <v>63</v>
      </c>
      <c r="G396" s="123" t="s">
        <v>322</v>
      </c>
      <c r="H396" s="121">
        <v>1988</v>
      </c>
      <c r="I396" s="121">
        <v>2536</v>
      </c>
      <c r="J396" s="28" t="str">
        <f t="shared" si="51"/>
        <v>М</v>
      </c>
      <c r="K396" s="124">
        <v>7.2203703703703701E-2</v>
      </c>
      <c r="L396" s="90">
        <f t="shared" si="54"/>
        <v>0.80098774019841323</v>
      </c>
      <c r="M396" s="99">
        <f t="shared" si="52"/>
        <v>7.2442120691508878</v>
      </c>
    </row>
    <row r="397" spans="1:13" x14ac:dyDescent="0.25">
      <c r="A397" s="37" t="str">
        <f t="shared" si="48"/>
        <v>Жук-трейл # 10 Неман</v>
      </c>
      <c r="B397" s="24" t="str">
        <f t="shared" si="50"/>
        <v>Трейл 21</v>
      </c>
      <c r="C397" s="24" t="str">
        <f t="shared" si="53"/>
        <v>Жук-трейл # 10 Неман Трейл 21</v>
      </c>
      <c r="D397" s="107">
        <f>VLOOKUP(C397,Гонки!$E$1:$O$30,11,FALSE)</f>
        <v>9.0440985618037288</v>
      </c>
      <c r="E397" s="29" t="s">
        <v>278</v>
      </c>
      <c r="F397" s="108">
        <f>IF(E397="Ж",VLOOKUP(C397,Гонки!$E$2:$Q$30,12,FALSE),VLOOKUP(C397,Гонки!$E$2:$Q$30,13,FALSE))</f>
        <v>63</v>
      </c>
      <c r="G397" s="123" t="s">
        <v>131</v>
      </c>
      <c r="H397" s="121">
        <v>1987</v>
      </c>
      <c r="I397" s="121">
        <v>3023</v>
      </c>
      <c r="J397" s="28" t="str">
        <f t="shared" si="51"/>
        <v>М</v>
      </c>
      <c r="K397" s="124">
        <v>7.3984953703703712E-2</v>
      </c>
      <c r="L397" s="90">
        <f t="shared" si="54"/>
        <v>0.74451606935470938</v>
      </c>
      <c r="M397" s="99">
        <f t="shared" si="52"/>
        <v>6.7334767120906927</v>
      </c>
    </row>
    <row r="398" spans="1:13" x14ac:dyDescent="0.25">
      <c r="A398" s="37" t="str">
        <f t="shared" si="48"/>
        <v>Жук-трейл # 10 Неман</v>
      </c>
      <c r="B398" s="24" t="str">
        <f t="shared" si="50"/>
        <v>Трейл 21</v>
      </c>
      <c r="C398" s="24" t="str">
        <f t="shared" si="53"/>
        <v>Жук-трейл # 10 Неман Трейл 21</v>
      </c>
      <c r="D398" s="107">
        <f>VLOOKUP(C398,Гонки!$E$1:$O$30,11,FALSE)</f>
        <v>9.0440985618037288</v>
      </c>
      <c r="E398" s="29" t="s">
        <v>278</v>
      </c>
      <c r="F398" s="108">
        <f>IF(E398="Ж",VLOOKUP(C398,Гонки!$E$2:$Q$30,12,FALSE),VLOOKUP(C398,Гонки!$E$2:$Q$30,13,FALSE))</f>
        <v>63</v>
      </c>
      <c r="G398" s="123" t="s">
        <v>432</v>
      </c>
      <c r="H398" s="121">
        <v>1989</v>
      </c>
      <c r="I398" s="121">
        <v>2769</v>
      </c>
      <c r="J398" s="28" t="str">
        <f t="shared" si="51"/>
        <v>М</v>
      </c>
      <c r="K398" s="124">
        <v>7.4209490740740736E-2</v>
      </c>
      <c r="L398" s="90">
        <f t="shared" si="54"/>
        <v>0.73777840842970721</v>
      </c>
      <c r="M398" s="99">
        <f t="shared" si="52"/>
        <v>6.6725406426089586</v>
      </c>
    </row>
    <row r="399" spans="1:13" x14ac:dyDescent="0.25">
      <c r="A399" s="37" t="str">
        <f t="shared" si="48"/>
        <v>Жук-трейл # 10 Неман</v>
      </c>
      <c r="B399" s="24" t="str">
        <f t="shared" si="50"/>
        <v>Трейл 21</v>
      </c>
      <c r="C399" s="24" t="str">
        <f t="shared" si="53"/>
        <v>Жук-трейл # 10 Неман Трейл 21</v>
      </c>
      <c r="D399" s="107">
        <f>VLOOKUP(C399,Гонки!$E$1:$O$30,11,FALSE)</f>
        <v>9.0440985618037288</v>
      </c>
      <c r="E399" s="29" t="s">
        <v>278</v>
      </c>
      <c r="F399" s="108">
        <f>IF(E399="Ж",VLOOKUP(C399,Гонки!$E$2:$Q$30,12,FALSE),VLOOKUP(C399,Гонки!$E$2:$Q$30,13,FALSE))</f>
        <v>63</v>
      </c>
      <c r="G399" s="123" t="s">
        <v>69</v>
      </c>
      <c r="H399" s="121">
        <v>1981</v>
      </c>
      <c r="I399" s="121">
        <v>1530</v>
      </c>
      <c r="J399" s="28" t="str">
        <f t="shared" si="51"/>
        <v>М</v>
      </c>
      <c r="K399" s="124">
        <v>7.6190972222222222E-2</v>
      </c>
      <c r="L399" s="90">
        <f t="shared" si="54"/>
        <v>0.6817007140932082</v>
      </c>
      <c r="M399" s="99">
        <f t="shared" si="52"/>
        <v>6.1653684479109589</v>
      </c>
    </row>
    <row r="400" spans="1:13" x14ac:dyDescent="0.25">
      <c r="A400" s="37" t="str">
        <f t="shared" si="48"/>
        <v>Жук-трейл # 10 Неман</v>
      </c>
      <c r="B400" s="24" t="str">
        <f t="shared" si="50"/>
        <v>Трейл 21</v>
      </c>
      <c r="C400" s="24" t="str">
        <f t="shared" si="53"/>
        <v>Жук-трейл # 10 Неман Трейл 21</v>
      </c>
      <c r="D400" s="107">
        <f>VLOOKUP(C400,Гонки!$E$1:$O$30,11,FALSE)</f>
        <v>9.0440985618037288</v>
      </c>
      <c r="E400" s="29" t="s">
        <v>278</v>
      </c>
      <c r="F400" s="108">
        <f>IF(E400="Ж",VLOOKUP(C400,Гонки!$E$2:$Q$30,12,FALSE),VLOOKUP(C400,Гонки!$E$2:$Q$30,13,FALSE))</f>
        <v>63</v>
      </c>
      <c r="G400" s="123" t="s">
        <v>433</v>
      </c>
      <c r="H400" s="121">
        <v>1986</v>
      </c>
      <c r="I400" s="121"/>
      <c r="J400" s="28" t="str">
        <f t="shared" si="51"/>
        <v>М</v>
      </c>
      <c r="K400" s="124">
        <v>7.7262731481481481E-2</v>
      </c>
      <c r="L400" s="90">
        <f t="shared" si="54"/>
        <v>0.65372353683151174</v>
      </c>
      <c r="M400" s="99">
        <f t="shared" si="52"/>
        <v>5.9123400992751227</v>
      </c>
    </row>
    <row r="401" spans="1:13" x14ac:dyDescent="0.25">
      <c r="A401" s="37" t="str">
        <f t="shared" si="48"/>
        <v>Жук-трейл # 10 Неман</v>
      </c>
      <c r="B401" s="24" t="str">
        <f t="shared" si="50"/>
        <v>Трейл 21</v>
      </c>
      <c r="C401" s="24" t="str">
        <f t="shared" si="53"/>
        <v>Жук-трейл # 10 Неман Трейл 21</v>
      </c>
      <c r="D401" s="107">
        <f>VLOOKUP(C401,Гонки!$E$1:$O$30,11,FALSE)</f>
        <v>9.0440985618037288</v>
      </c>
      <c r="E401" s="29" t="s">
        <v>278</v>
      </c>
      <c r="F401" s="108">
        <f>IF(E401="Ж",VLOOKUP(C401,Гонки!$E$2:$Q$30,12,FALSE),VLOOKUP(C401,Гонки!$E$2:$Q$30,13,FALSE))</f>
        <v>63</v>
      </c>
      <c r="G401" s="123" t="s">
        <v>434</v>
      </c>
      <c r="H401" s="121">
        <v>1986</v>
      </c>
      <c r="I401" s="121">
        <v>1423</v>
      </c>
      <c r="J401" s="28" t="str">
        <f t="shared" si="51"/>
        <v>М</v>
      </c>
      <c r="K401" s="124">
        <v>7.878935185185186E-2</v>
      </c>
      <c r="L401" s="90">
        <f t="shared" si="54"/>
        <v>0.61645547127887612</v>
      </c>
      <c r="M401" s="99">
        <f t="shared" si="52"/>
        <v>5.575284041209323</v>
      </c>
    </row>
    <row r="402" spans="1:13" x14ac:dyDescent="0.25">
      <c r="A402" s="37" t="str">
        <f t="shared" si="48"/>
        <v>Жук-трейл # 10 Неман</v>
      </c>
      <c r="B402" s="24" t="str">
        <f t="shared" si="50"/>
        <v>Трейл 21</v>
      </c>
      <c r="C402" s="24" t="str">
        <f t="shared" si="53"/>
        <v>Жук-трейл # 10 Неман Трейл 21</v>
      </c>
      <c r="D402" s="107">
        <f>VLOOKUP(C402,Гонки!$E$1:$O$30,11,FALSE)</f>
        <v>9.0440985618037288</v>
      </c>
      <c r="E402" s="29" t="s">
        <v>278</v>
      </c>
      <c r="F402" s="108">
        <f>IF(E402="Ж",VLOOKUP(C402,Гонки!$E$2:$Q$30,12,FALSE),VLOOKUP(C402,Гонки!$E$2:$Q$30,13,FALSE))</f>
        <v>63</v>
      </c>
      <c r="G402" s="123" t="s">
        <v>435</v>
      </c>
      <c r="H402" s="121">
        <v>1984</v>
      </c>
      <c r="I402" s="121">
        <v>522</v>
      </c>
      <c r="J402" s="28" t="str">
        <f t="shared" si="51"/>
        <v>М</v>
      </c>
      <c r="K402" s="124">
        <v>7.9228009259259255E-2</v>
      </c>
      <c r="L402" s="90">
        <f t="shared" si="54"/>
        <v>0.60627277156804682</v>
      </c>
      <c r="M402" s="99">
        <f t="shared" si="52"/>
        <v>5.4831907013993328</v>
      </c>
    </row>
    <row r="403" spans="1:13" x14ac:dyDescent="0.25">
      <c r="A403" s="37" t="str">
        <f t="shared" si="48"/>
        <v>Жук-трейл # 10 Неман</v>
      </c>
      <c r="B403" s="24" t="str">
        <f t="shared" si="50"/>
        <v>Трейл 21</v>
      </c>
      <c r="C403" s="24" t="str">
        <f t="shared" si="53"/>
        <v>Жук-трейл # 10 Неман Трейл 21</v>
      </c>
      <c r="D403" s="107">
        <f>VLOOKUP(C403,Гонки!$E$1:$O$30,11,FALSE)</f>
        <v>9.0440985618037288</v>
      </c>
      <c r="E403" s="29" t="s">
        <v>278</v>
      </c>
      <c r="F403" s="108">
        <f>IF(E403="Ж",VLOOKUP(C403,Гонки!$E$2:$Q$30,12,FALSE),VLOOKUP(C403,Гонки!$E$2:$Q$30,13,FALSE))</f>
        <v>63</v>
      </c>
      <c r="G403" s="123" t="s">
        <v>436</v>
      </c>
      <c r="H403" s="121">
        <v>1983</v>
      </c>
      <c r="I403" s="121">
        <v>2784</v>
      </c>
      <c r="J403" s="28" t="str">
        <f t="shared" si="51"/>
        <v>М</v>
      </c>
      <c r="K403" s="124">
        <v>7.9425925925925928E-2</v>
      </c>
      <c r="L403" s="90">
        <f t="shared" si="54"/>
        <v>0.60175185222860739</v>
      </c>
      <c r="M403" s="99">
        <f t="shared" si="52"/>
        <v>5.4423030613034777</v>
      </c>
    </row>
    <row r="404" spans="1:13" x14ac:dyDescent="0.25">
      <c r="A404" s="37" t="str">
        <f t="shared" si="48"/>
        <v>Жук-трейл # 10 Неман</v>
      </c>
      <c r="B404" s="24" t="str">
        <f t="shared" si="50"/>
        <v>Трейл 21</v>
      </c>
      <c r="C404" s="24" t="str">
        <f t="shared" si="53"/>
        <v>Жук-трейл # 10 Неман Трейл 21</v>
      </c>
      <c r="D404" s="107">
        <f>VLOOKUP(C404,Гонки!$E$1:$O$30,11,FALSE)</f>
        <v>9.0440985618037288</v>
      </c>
      <c r="E404" s="29" t="s">
        <v>278</v>
      </c>
      <c r="F404" s="108">
        <f>IF(E404="Ж",VLOOKUP(C404,Гонки!$E$2:$Q$30,12,FALSE),VLOOKUP(C404,Гонки!$E$2:$Q$30,13,FALSE))</f>
        <v>63</v>
      </c>
      <c r="G404" s="123" t="s">
        <v>437</v>
      </c>
      <c r="H404" s="121">
        <v>1986</v>
      </c>
      <c r="I404" s="121">
        <v>1545</v>
      </c>
      <c r="J404" s="28" t="str">
        <f t="shared" si="51"/>
        <v>М</v>
      </c>
      <c r="K404" s="124">
        <v>7.9549768518518527E-2</v>
      </c>
      <c r="L404" s="90">
        <f t="shared" si="54"/>
        <v>0.5989458143903702</v>
      </c>
      <c r="M404" s="99">
        <f t="shared" si="52"/>
        <v>5.4169249785263105</v>
      </c>
    </row>
    <row r="405" spans="1:13" x14ac:dyDescent="0.25">
      <c r="A405" s="37" t="str">
        <f t="shared" si="48"/>
        <v>Жук-трейл # 10 Неман</v>
      </c>
      <c r="B405" s="24" t="str">
        <f t="shared" si="50"/>
        <v>Трейл 21</v>
      </c>
      <c r="C405" s="24" t="str">
        <f t="shared" si="53"/>
        <v>Жук-трейл # 10 Неман Трейл 21</v>
      </c>
      <c r="D405" s="107">
        <f>VLOOKUP(C405,Гонки!$E$1:$O$30,11,FALSE)</f>
        <v>9.0440985618037288</v>
      </c>
      <c r="E405" s="29" t="s">
        <v>278</v>
      </c>
      <c r="F405" s="108">
        <f>IF(E405="Ж",VLOOKUP(C405,Гонки!$E$2:$Q$30,12,FALSE),VLOOKUP(C405,Гонки!$E$2:$Q$30,13,FALSE))</f>
        <v>63</v>
      </c>
      <c r="G405" s="123" t="s">
        <v>331</v>
      </c>
      <c r="H405" s="121">
        <v>1985</v>
      </c>
      <c r="I405" s="121">
        <v>2791</v>
      </c>
      <c r="J405" s="28" t="str">
        <f t="shared" si="51"/>
        <v>М</v>
      </c>
      <c r="K405" s="124">
        <v>7.9810185185185192E-2</v>
      </c>
      <c r="L405" s="90">
        <f t="shared" si="54"/>
        <v>0.59310193298076619</v>
      </c>
      <c r="M405" s="99">
        <f t="shared" si="52"/>
        <v>5.364072339074359</v>
      </c>
    </row>
    <row r="406" spans="1:13" x14ac:dyDescent="0.25">
      <c r="A406" s="37" t="str">
        <f t="shared" si="48"/>
        <v>Жук-трейл # 10 Неман</v>
      </c>
      <c r="B406" s="24" t="str">
        <f t="shared" si="50"/>
        <v>Трейл 21</v>
      </c>
      <c r="C406" s="24" t="str">
        <f t="shared" si="53"/>
        <v>Жук-трейл # 10 Неман Трейл 21</v>
      </c>
      <c r="D406" s="107">
        <f>VLOOKUP(C406,Гонки!$E$1:$O$30,11,FALSE)</f>
        <v>9.0440985618037288</v>
      </c>
      <c r="E406" s="29" t="s">
        <v>278</v>
      </c>
      <c r="F406" s="108">
        <f>IF(E406="Ж",VLOOKUP(C406,Гонки!$E$2:$Q$30,12,FALSE),VLOOKUP(C406,Гонки!$E$2:$Q$30,13,FALSE))</f>
        <v>63</v>
      </c>
      <c r="G406" s="123" t="s">
        <v>109</v>
      </c>
      <c r="H406" s="121">
        <v>1993</v>
      </c>
      <c r="I406" s="121">
        <v>4935</v>
      </c>
      <c r="J406" s="28" t="str">
        <f t="shared" si="51"/>
        <v>М</v>
      </c>
      <c r="K406" s="124">
        <v>8.0031249999999998E-2</v>
      </c>
      <c r="L406" s="90">
        <f t="shared" si="54"/>
        <v>0.58820064247176884</v>
      </c>
      <c r="M406" s="99">
        <f t="shared" si="52"/>
        <v>5.3197445846309535</v>
      </c>
    </row>
    <row r="407" spans="1:13" x14ac:dyDescent="0.25">
      <c r="A407" s="37" t="str">
        <f t="shared" si="48"/>
        <v>Жук-трейл # 10 Неман</v>
      </c>
      <c r="B407" s="24" t="str">
        <f t="shared" si="50"/>
        <v>Трейл 21</v>
      </c>
      <c r="C407" s="24" t="str">
        <f t="shared" si="53"/>
        <v>Жук-трейл # 10 Неман Трейл 21</v>
      </c>
      <c r="D407" s="107">
        <f>VLOOKUP(C407,Гонки!$E$1:$O$30,11,FALSE)</f>
        <v>9.0440985618037288</v>
      </c>
      <c r="E407" s="29" t="s">
        <v>278</v>
      </c>
      <c r="F407" s="108">
        <f>IF(E407="Ж",VLOOKUP(C407,Гонки!$E$2:$Q$30,12,FALSE),VLOOKUP(C407,Гонки!$E$2:$Q$30,13,FALSE))</f>
        <v>63</v>
      </c>
      <c r="G407" s="123" t="s">
        <v>94</v>
      </c>
      <c r="H407" s="121">
        <v>1991</v>
      </c>
      <c r="I407" s="121">
        <v>3122</v>
      </c>
      <c r="J407" s="28" t="str">
        <f t="shared" si="51"/>
        <v>М</v>
      </c>
      <c r="K407" s="124">
        <v>8.0781250000000013E-2</v>
      </c>
      <c r="L407" s="90">
        <f t="shared" si="54"/>
        <v>0.57196912700622904</v>
      </c>
      <c r="M407" s="99">
        <f t="shared" si="52"/>
        <v>5.1729451589531701</v>
      </c>
    </row>
    <row r="408" spans="1:13" x14ac:dyDescent="0.25">
      <c r="A408" s="37" t="str">
        <f t="shared" si="48"/>
        <v>Жук-трейл # 10 Неман</v>
      </c>
      <c r="B408" s="24" t="str">
        <f t="shared" si="50"/>
        <v>Трейл 21</v>
      </c>
      <c r="C408" s="24" t="str">
        <f t="shared" si="53"/>
        <v>Жук-трейл # 10 Неман Трейл 21</v>
      </c>
      <c r="D408" s="107">
        <f>VLOOKUP(C408,Гонки!$E$1:$O$30,11,FALSE)</f>
        <v>9.0440985618037288</v>
      </c>
      <c r="E408" s="29" t="s">
        <v>278</v>
      </c>
      <c r="F408" s="108">
        <f>IF(E408="Ж",VLOOKUP(C408,Гонки!$E$2:$Q$30,12,FALSE),VLOOKUP(C408,Гонки!$E$2:$Q$30,13,FALSE))</f>
        <v>63</v>
      </c>
      <c r="G408" s="123" t="s">
        <v>438</v>
      </c>
      <c r="H408" s="121">
        <v>1987</v>
      </c>
      <c r="I408" s="121">
        <v>2889</v>
      </c>
      <c r="J408" s="28" t="str">
        <f t="shared" si="51"/>
        <v>М</v>
      </c>
      <c r="K408" s="124">
        <v>8.1538194444444448E-2</v>
      </c>
      <c r="L408" s="90">
        <f t="shared" si="54"/>
        <v>0.55618724365076422</v>
      </c>
      <c r="M408" s="99">
        <f t="shared" si="52"/>
        <v>5.0302122503954569</v>
      </c>
    </row>
    <row r="409" spans="1:13" x14ac:dyDescent="0.25">
      <c r="A409" s="37" t="str">
        <f t="shared" si="48"/>
        <v>Жук-трейл # 10 Неман</v>
      </c>
      <c r="B409" s="24" t="str">
        <f t="shared" si="50"/>
        <v>Трейл 21</v>
      </c>
      <c r="C409" s="24" t="str">
        <f t="shared" si="53"/>
        <v>Жук-трейл # 10 Неман Трейл 21</v>
      </c>
      <c r="D409" s="107">
        <f>VLOOKUP(C409,Гонки!$E$1:$O$30,11,FALSE)</f>
        <v>9.0440985618037288</v>
      </c>
      <c r="E409" s="29" t="s">
        <v>278</v>
      </c>
      <c r="F409" s="108">
        <f>IF(E409="Ж",VLOOKUP(C409,Гонки!$E$2:$Q$30,12,FALSE),VLOOKUP(C409,Гонки!$E$2:$Q$30,13,FALSE))</f>
        <v>63</v>
      </c>
      <c r="G409" s="123" t="s">
        <v>439</v>
      </c>
      <c r="H409" s="121">
        <v>1979</v>
      </c>
      <c r="I409" s="121">
        <v>3362</v>
      </c>
      <c r="J409" s="28" t="str">
        <f t="shared" si="51"/>
        <v>М</v>
      </c>
      <c r="K409" s="124">
        <v>8.205092592592593E-2</v>
      </c>
      <c r="L409" s="90">
        <f t="shared" si="54"/>
        <v>0.54582551849258598</v>
      </c>
      <c r="M409" s="99">
        <f t="shared" si="52"/>
        <v>4.9364997867945712</v>
      </c>
    </row>
    <row r="410" spans="1:13" x14ac:dyDescent="0.25">
      <c r="A410" s="37" t="str">
        <f t="shared" si="48"/>
        <v>Жук-трейл # 10 Неман</v>
      </c>
      <c r="B410" s="24" t="str">
        <f t="shared" si="50"/>
        <v>Трейл 21</v>
      </c>
      <c r="C410" s="24" t="str">
        <f t="shared" si="53"/>
        <v>Жук-трейл # 10 Неман Трейл 21</v>
      </c>
      <c r="D410" s="107">
        <f>VLOOKUP(C410,Гонки!$E$1:$O$30,11,FALSE)</f>
        <v>9.0440985618037288</v>
      </c>
      <c r="E410" s="29" t="s">
        <v>278</v>
      </c>
      <c r="F410" s="108">
        <f>IF(E410="Ж",VLOOKUP(C410,Гонки!$E$2:$Q$30,12,FALSE),VLOOKUP(C410,Гонки!$E$2:$Q$30,13,FALSE))</f>
        <v>63</v>
      </c>
      <c r="G410" s="123" t="s">
        <v>440</v>
      </c>
      <c r="H410" s="121">
        <v>1975</v>
      </c>
      <c r="I410" s="121">
        <v>2937</v>
      </c>
      <c r="J410" s="28" t="str">
        <f t="shared" si="51"/>
        <v>М</v>
      </c>
      <c r="K410" s="124">
        <v>8.2402777777777769E-2</v>
      </c>
      <c r="L410" s="90">
        <f t="shared" si="54"/>
        <v>0.53886346485268188</v>
      </c>
      <c r="M410" s="99">
        <f t="shared" si="52"/>
        <v>4.8735342874827143</v>
      </c>
    </row>
    <row r="411" spans="1:13" x14ac:dyDescent="0.25">
      <c r="A411" s="37" t="str">
        <f t="shared" si="48"/>
        <v>Жук-трейл # 10 Неман</v>
      </c>
      <c r="B411" s="24" t="str">
        <f t="shared" si="50"/>
        <v>Трейл 21</v>
      </c>
      <c r="C411" s="24" t="str">
        <f t="shared" si="53"/>
        <v>Жук-трейл # 10 Неман Трейл 21</v>
      </c>
      <c r="D411" s="107">
        <f>VLOOKUP(C411,Гонки!$E$1:$O$30,11,FALSE)</f>
        <v>9.0440985618037288</v>
      </c>
      <c r="E411" s="29" t="s">
        <v>278</v>
      </c>
      <c r="F411" s="108">
        <f>IF(E411="Ж",VLOOKUP(C411,Гонки!$E$2:$Q$30,12,FALSE),VLOOKUP(C411,Гонки!$E$2:$Q$30,13,FALSE))</f>
        <v>63</v>
      </c>
      <c r="G411" s="123" t="s">
        <v>74</v>
      </c>
      <c r="H411" s="121">
        <v>1981</v>
      </c>
      <c r="I411" s="121">
        <v>922</v>
      </c>
      <c r="J411" s="28" t="str">
        <f t="shared" si="51"/>
        <v>М</v>
      </c>
      <c r="K411" s="124">
        <v>8.2978009259259258E-2</v>
      </c>
      <c r="L411" s="90">
        <f t="shared" si="54"/>
        <v>0.52773422570074502</v>
      </c>
      <c r="M411" s="99">
        <f t="shared" si="52"/>
        <v>4.7728803516747123</v>
      </c>
    </row>
    <row r="412" spans="1:13" x14ac:dyDescent="0.25">
      <c r="A412" s="37" t="str">
        <f t="shared" si="48"/>
        <v>Жук-трейл # 10 Неман</v>
      </c>
      <c r="B412" s="24" t="str">
        <f t="shared" si="50"/>
        <v>Трейл 21</v>
      </c>
      <c r="C412" s="24" t="str">
        <f t="shared" si="53"/>
        <v>Жук-трейл # 10 Неман Трейл 21</v>
      </c>
      <c r="D412" s="107">
        <f>VLOOKUP(C412,Гонки!$E$1:$O$30,11,FALSE)</f>
        <v>9.0440985618037288</v>
      </c>
      <c r="E412" s="29" t="s">
        <v>278</v>
      </c>
      <c r="F412" s="108">
        <f>IF(E412="Ж",VLOOKUP(C412,Гонки!$E$2:$Q$30,12,FALSE),VLOOKUP(C412,Гонки!$E$2:$Q$30,13,FALSE))</f>
        <v>63</v>
      </c>
      <c r="G412" s="123" t="s">
        <v>441</v>
      </c>
      <c r="H412" s="121">
        <v>1986</v>
      </c>
      <c r="I412" s="121">
        <v>4683</v>
      </c>
      <c r="J412" s="28" t="str">
        <f t="shared" si="51"/>
        <v>М</v>
      </c>
      <c r="K412" s="124">
        <v>8.3295138888888884E-2</v>
      </c>
      <c r="L412" s="90">
        <f t="shared" si="54"/>
        <v>0.52172941749736146</v>
      </c>
      <c r="M412" s="99">
        <f t="shared" si="52"/>
        <v>4.7185722744385838</v>
      </c>
    </row>
    <row r="413" spans="1:13" x14ac:dyDescent="0.25">
      <c r="A413" s="37" t="str">
        <f t="shared" si="48"/>
        <v>Жук-трейл # 10 Неман</v>
      </c>
      <c r="B413" s="24" t="str">
        <f t="shared" si="50"/>
        <v>Трейл 21</v>
      </c>
      <c r="C413" s="24" t="str">
        <f t="shared" si="53"/>
        <v>Жук-трейл # 10 Неман Трейл 21</v>
      </c>
      <c r="D413" s="107">
        <f>VLOOKUP(C413,Гонки!$E$1:$O$30,11,FALSE)</f>
        <v>9.0440985618037288</v>
      </c>
      <c r="E413" s="29" t="s">
        <v>278</v>
      </c>
      <c r="F413" s="108">
        <f>IF(E413="Ж",VLOOKUP(C413,Гонки!$E$2:$Q$30,12,FALSE),VLOOKUP(C413,Гонки!$E$2:$Q$30,13,FALSE))</f>
        <v>63</v>
      </c>
      <c r="G413" s="123" t="s">
        <v>459</v>
      </c>
      <c r="H413" s="121">
        <v>1983</v>
      </c>
      <c r="I413" s="121">
        <v>4487</v>
      </c>
      <c r="J413" s="28" t="str">
        <f t="shared" si="51"/>
        <v>М</v>
      </c>
      <c r="K413" s="124">
        <v>8.4722222222222213E-2</v>
      </c>
      <c r="L413" s="90">
        <f t="shared" si="54"/>
        <v>0.49580657214480506</v>
      </c>
      <c r="M413" s="99">
        <f t="shared" si="52"/>
        <v>4.4841235060676681</v>
      </c>
    </row>
    <row r="414" spans="1:13" x14ac:dyDescent="0.25">
      <c r="A414" s="37" t="str">
        <f t="shared" si="48"/>
        <v>Жук-трейл # 10 Неман</v>
      </c>
      <c r="B414" s="24" t="str">
        <f t="shared" si="50"/>
        <v>Трейл 21</v>
      </c>
      <c r="C414" s="24" t="str">
        <f t="shared" si="53"/>
        <v>Жук-трейл # 10 Неман Трейл 21</v>
      </c>
      <c r="D414" s="107">
        <f>VLOOKUP(C414,Гонки!$E$1:$O$30,11,FALSE)</f>
        <v>9.0440985618037288</v>
      </c>
      <c r="E414" s="29" t="s">
        <v>278</v>
      </c>
      <c r="F414" s="108">
        <f>IF(E414="Ж",VLOOKUP(C414,Гонки!$E$2:$Q$30,12,FALSE),VLOOKUP(C414,Гонки!$E$2:$Q$30,13,FALSE))</f>
        <v>63</v>
      </c>
      <c r="G414" s="123" t="s">
        <v>442</v>
      </c>
      <c r="H414" s="121">
        <v>1993</v>
      </c>
      <c r="I414" s="121">
        <v>5171</v>
      </c>
      <c r="J414" s="28" t="str">
        <f t="shared" si="51"/>
        <v>М</v>
      </c>
      <c r="K414" s="124">
        <v>8.8162037037037025E-2</v>
      </c>
      <c r="L414" s="90">
        <f t="shared" si="54"/>
        <v>0.44000685870744544</v>
      </c>
      <c r="M414" s="99">
        <f t="shared" si="52"/>
        <v>3.9794653980197836</v>
      </c>
    </row>
    <row r="415" spans="1:13" x14ac:dyDescent="0.25">
      <c r="A415" s="37" t="str">
        <f t="shared" si="48"/>
        <v>Жук-трейл # 10 Неман</v>
      </c>
      <c r="B415" s="24" t="str">
        <f t="shared" si="50"/>
        <v>Трейл 21</v>
      </c>
      <c r="C415" s="24" t="str">
        <f t="shared" si="53"/>
        <v>Жук-трейл # 10 Неман Трейл 21</v>
      </c>
      <c r="D415" s="107">
        <f>VLOOKUP(C415,Гонки!$E$1:$O$30,11,FALSE)</f>
        <v>9.0440985618037288</v>
      </c>
      <c r="E415" s="29" t="s">
        <v>278</v>
      </c>
      <c r="F415" s="108">
        <f>IF(E415="Ж",VLOOKUP(C415,Гонки!$E$2:$Q$30,12,FALSE),VLOOKUP(C415,Гонки!$E$2:$Q$30,13,FALSE))</f>
        <v>63</v>
      </c>
      <c r="G415" s="123" t="s">
        <v>129</v>
      </c>
      <c r="H415" s="121">
        <v>1986</v>
      </c>
      <c r="I415" s="121">
        <v>3000</v>
      </c>
      <c r="J415" s="28" t="str">
        <f t="shared" si="51"/>
        <v>М</v>
      </c>
      <c r="K415" s="124">
        <v>8.9599537037037033E-2</v>
      </c>
      <c r="L415" s="90">
        <f t="shared" si="54"/>
        <v>0.4191669166451279</v>
      </c>
      <c r="M415" s="99">
        <f t="shared" si="52"/>
        <v>3.7909869079859049</v>
      </c>
    </row>
    <row r="416" spans="1:13" x14ac:dyDescent="0.25">
      <c r="A416" s="37" t="str">
        <f t="shared" si="48"/>
        <v>Жук-трейл # 10 Неман</v>
      </c>
      <c r="B416" s="24" t="str">
        <f t="shared" si="50"/>
        <v>Трейл 21</v>
      </c>
      <c r="C416" s="24" t="str">
        <f t="shared" si="53"/>
        <v>Жук-трейл # 10 Неман Трейл 21</v>
      </c>
      <c r="D416" s="107">
        <f>VLOOKUP(C416,Гонки!$E$1:$O$30,11,FALSE)</f>
        <v>9.0440985618037288</v>
      </c>
      <c r="E416" s="29" t="s">
        <v>278</v>
      </c>
      <c r="F416" s="108">
        <f>IF(E416="Ж",VLOOKUP(C416,Гонки!$E$2:$Q$30,12,FALSE),VLOOKUP(C416,Гонки!$E$2:$Q$30,13,FALSE))</f>
        <v>63</v>
      </c>
      <c r="G416" s="123" t="s">
        <v>135</v>
      </c>
      <c r="H416" s="121">
        <v>1983</v>
      </c>
      <c r="I416" s="121">
        <v>10</v>
      </c>
      <c r="J416" s="28" t="str">
        <f t="shared" si="51"/>
        <v>М</v>
      </c>
      <c r="K416" s="124">
        <v>8.9712962962962953E-2</v>
      </c>
      <c r="L416" s="90">
        <f t="shared" si="54"/>
        <v>0.41757904211544522</v>
      </c>
      <c r="M416" s="99">
        <f t="shared" si="52"/>
        <v>3.7766260142356769</v>
      </c>
    </row>
    <row r="417" spans="1:13" x14ac:dyDescent="0.25">
      <c r="A417" s="37" t="str">
        <f t="shared" si="48"/>
        <v>Жук-трейл # 10 Неман</v>
      </c>
      <c r="B417" s="24" t="str">
        <f t="shared" si="50"/>
        <v>Трейл 21</v>
      </c>
      <c r="C417" s="24" t="str">
        <f t="shared" si="53"/>
        <v>Жук-трейл # 10 Неман Трейл 21</v>
      </c>
      <c r="D417" s="107">
        <f>VLOOKUP(C417,Гонки!$E$1:$O$30,11,FALSE)</f>
        <v>9.0440985618037288</v>
      </c>
      <c r="E417" s="29" t="s">
        <v>278</v>
      </c>
      <c r="F417" s="108">
        <f>IF(E417="Ж",VLOOKUP(C417,Гонки!$E$2:$Q$30,12,FALSE),VLOOKUP(C417,Гонки!$E$2:$Q$30,13,FALSE))</f>
        <v>63</v>
      </c>
      <c r="G417" s="123" t="s">
        <v>299</v>
      </c>
      <c r="H417" s="121">
        <v>1981</v>
      </c>
      <c r="I417" s="121">
        <v>4483</v>
      </c>
      <c r="J417" s="28" t="str">
        <f t="shared" si="51"/>
        <v>М</v>
      </c>
      <c r="K417" s="124">
        <v>9.0334490740740736E-2</v>
      </c>
      <c r="L417" s="90">
        <f t="shared" si="54"/>
        <v>0.4090190100544191</v>
      </c>
      <c r="M417" s="99">
        <f t="shared" si="52"/>
        <v>3.6992082405835567</v>
      </c>
    </row>
    <row r="418" spans="1:13" x14ac:dyDescent="0.25">
      <c r="A418" s="37" t="str">
        <f t="shared" si="48"/>
        <v>Жук-трейл # 10 Неман</v>
      </c>
      <c r="B418" s="24" t="str">
        <f t="shared" si="50"/>
        <v>Трейл 21</v>
      </c>
      <c r="C418" s="24" t="str">
        <f t="shared" si="53"/>
        <v>Жук-трейл # 10 Неман Трейл 21</v>
      </c>
      <c r="D418" s="107">
        <f>VLOOKUP(C418,Гонки!$E$1:$O$30,11,FALSE)</f>
        <v>9.0440985618037288</v>
      </c>
      <c r="E418" s="29" t="s">
        <v>278</v>
      </c>
      <c r="F418" s="108">
        <f>IF(E418="Ж",VLOOKUP(C418,Гонки!$E$2:$Q$30,12,FALSE),VLOOKUP(C418,Гонки!$E$2:$Q$30,13,FALSE))</f>
        <v>63</v>
      </c>
      <c r="G418" s="123" t="s">
        <v>443</v>
      </c>
      <c r="H418" s="121">
        <v>1986</v>
      </c>
      <c r="I418" s="121">
        <v>5144</v>
      </c>
      <c r="J418" s="28" t="str">
        <f t="shared" si="51"/>
        <v>М</v>
      </c>
      <c r="K418" s="124">
        <v>9.1202546296296302E-2</v>
      </c>
      <c r="L418" s="90">
        <f t="shared" si="54"/>
        <v>0.39745082619962097</v>
      </c>
      <c r="M418" s="99">
        <f t="shared" si="52"/>
        <v>3.5945844456196956</v>
      </c>
    </row>
    <row r="419" spans="1:13" x14ac:dyDescent="0.25">
      <c r="A419" s="37" t="str">
        <f t="shared" si="48"/>
        <v>Жук-трейл # 10 Неман</v>
      </c>
      <c r="B419" s="24" t="str">
        <f t="shared" si="50"/>
        <v>Трейл 21</v>
      </c>
      <c r="C419" s="24" t="str">
        <f t="shared" si="53"/>
        <v>Жук-трейл # 10 Неман Трейл 21</v>
      </c>
      <c r="D419" s="107">
        <f>VLOOKUP(C419,Гонки!$E$1:$O$30,11,FALSE)</f>
        <v>9.0440985618037288</v>
      </c>
      <c r="E419" s="29" t="s">
        <v>278</v>
      </c>
      <c r="F419" s="108">
        <f>IF(E419="Ж",VLOOKUP(C419,Гонки!$E$2:$Q$30,12,FALSE),VLOOKUP(C419,Гонки!$E$2:$Q$30,13,FALSE))</f>
        <v>63</v>
      </c>
      <c r="G419" s="123" t="s">
        <v>444</v>
      </c>
      <c r="H419" s="121">
        <v>1995</v>
      </c>
      <c r="I419" s="121">
        <v>4045</v>
      </c>
      <c r="J419" s="28" t="str">
        <f t="shared" si="51"/>
        <v>М</v>
      </c>
      <c r="K419" s="124">
        <v>9.1474537037037049E-2</v>
      </c>
      <c r="L419" s="90">
        <f t="shared" si="54"/>
        <v>0.39391601204293669</v>
      </c>
      <c r="M419" s="99">
        <f t="shared" si="52"/>
        <v>3.5626152379889842</v>
      </c>
    </row>
    <row r="420" spans="1:13" x14ac:dyDescent="0.25">
      <c r="A420" s="37" t="str">
        <f t="shared" si="48"/>
        <v>Жук-трейл # 10 Неман</v>
      </c>
      <c r="B420" s="24" t="str">
        <f t="shared" si="50"/>
        <v>Трейл 21</v>
      </c>
      <c r="C420" s="24" t="str">
        <f t="shared" si="53"/>
        <v>Жук-трейл # 10 Неман Трейл 21</v>
      </c>
      <c r="D420" s="107">
        <f>VLOOKUP(C420,Гонки!$E$1:$O$30,11,FALSE)</f>
        <v>9.0440985618037288</v>
      </c>
      <c r="E420" s="29" t="s">
        <v>278</v>
      </c>
      <c r="F420" s="108">
        <f>IF(E420="Ж",VLOOKUP(C420,Гонки!$E$2:$Q$30,12,FALSE),VLOOKUP(C420,Гонки!$E$2:$Q$30,13,FALSE))</f>
        <v>63</v>
      </c>
      <c r="G420" s="123" t="s">
        <v>283</v>
      </c>
      <c r="H420" s="121">
        <v>1987</v>
      </c>
      <c r="I420" s="121">
        <v>1614</v>
      </c>
      <c r="J420" s="28" t="str">
        <f t="shared" si="51"/>
        <v>М</v>
      </c>
      <c r="K420" s="124">
        <v>9.3156249999999996E-2</v>
      </c>
      <c r="L420" s="90">
        <f t="shared" si="54"/>
        <v>0.37296519188689148</v>
      </c>
      <c r="M420" s="99">
        <f t="shared" si="52"/>
        <v>3.3731339555470869</v>
      </c>
    </row>
    <row r="421" spans="1:13" x14ac:dyDescent="0.25">
      <c r="A421" s="37" t="str">
        <f t="shared" si="48"/>
        <v>Жук-трейл # 10 Неман</v>
      </c>
      <c r="B421" s="24" t="str">
        <f t="shared" si="50"/>
        <v>Трейл 21</v>
      </c>
      <c r="C421" s="24" t="str">
        <f t="shared" si="53"/>
        <v>Жук-трейл # 10 Неман Трейл 21</v>
      </c>
      <c r="D421" s="107">
        <f>VLOOKUP(C421,Гонки!$E$1:$O$30,11,FALSE)</f>
        <v>9.0440985618037288</v>
      </c>
      <c r="E421" s="29" t="s">
        <v>278</v>
      </c>
      <c r="F421" s="108">
        <f>IF(E421="Ж",VLOOKUP(C421,Гонки!$E$2:$Q$30,12,FALSE),VLOOKUP(C421,Гонки!$E$2:$Q$30,13,FALSE))</f>
        <v>63</v>
      </c>
      <c r="G421" s="123" t="s">
        <v>445</v>
      </c>
      <c r="H421" s="121">
        <v>1992</v>
      </c>
      <c r="I421" s="121">
        <v>3276</v>
      </c>
      <c r="J421" s="28" t="str">
        <f t="shared" si="51"/>
        <v>М</v>
      </c>
      <c r="K421" s="124">
        <v>9.4053240740740743E-2</v>
      </c>
      <c r="L421" s="90">
        <f t="shared" si="54"/>
        <v>0.36239567153723024</v>
      </c>
      <c r="M421" s="99">
        <f t="shared" si="52"/>
        <v>3.2775421717537605</v>
      </c>
    </row>
    <row r="422" spans="1:13" x14ac:dyDescent="0.25">
      <c r="A422" s="37" t="str">
        <f t="shared" si="48"/>
        <v>Жук-трейл # 10 Неман</v>
      </c>
      <c r="B422" s="24" t="str">
        <f t="shared" si="50"/>
        <v>Трейл 21</v>
      </c>
      <c r="C422" s="24" t="str">
        <f t="shared" si="53"/>
        <v>Жук-трейл # 10 Неман Трейл 21</v>
      </c>
      <c r="D422" s="107">
        <f>VLOOKUP(C422,Гонки!$E$1:$O$30,11,FALSE)</f>
        <v>9.0440985618037288</v>
      </c>
      <c r="E422" s="29" t="s">
        <v>278</v>
      </c>
      <c r="F422" s="108">
        <f>IF(E422="Ж",VLOOKUP(C422,Гонки!$E$2:$Q$30,12,FALSE),VLOOKUP(C422,Гонки!$E$2:$Q$30,13,FALSE))</f>
        <v>63</v>
      </c>
      <c r="G422" s="123" t="s">
        <v>446</v>
      </c>
      <c r="H422" s="121">
        <v>1982</v>
      </c>
      <c r="I422" s="121">
        <v>5149</v>
      </c>
      <c r="J422" s="28" t="str">
        <f t="shared" si="51"/>
        <v>М</v>
      </c>
      <c r="K422" s="124">
        <v>9.4548611111111111E-2</v>
      </c>
      <c r="L422" s="90">
        <f t="shared" si="54"/>
        <v>0.35672934321539201</v>
      </c>
      <c r="M422" s="99">
        <f t="shared" si="52"/>
        <v>3.2262953399275158</v>
      </c>
    </row>
    <row r="423" spans="1:13" x14ac:dyDescent="0.25">
      <c r="A423" s="37" t="str">
        <f t="shared" si="48"/>
        <v>Жук-трейл # 10 Неман</v>
      </c>
      <c r="B423" s="24" t="str">
        <f t="shared" si="50"/>
        <v>Трейл 21</v>
      </c>
      <c r="C423" s="24" t="str">
        <f t="shared" si="53"/>
        <v>Жук-трейл # 10 Неман Трейл 21</v>
      </c>
      <c r="D423" s="107">
        <f>VLOOKUP(C423,Гонки!$E$1:$O$30,11,FALSE)</f>
        <v>9.0440985618037288</v>
      </c>
      <c r="E423" s="29" t="s">
        <v>278</v>
      </c>
      <c r="F423" s="108">
        <f>IF(E423="Ж",VLOOKUP(C423,Гонки!$E$2:$Q$30,12,FALSE),VLOOKUP(C423,Гонки!$E$2:$Q$30,13,FALSE))</f>
        <v>63</v>
      </c>
      <c r="G423" s="123" t="s">
        <v>308</v>
      </c>
      <c r="H423" s="121">
        <v>1987</v>
      </c>
      <c r="I423" s="121">
        <v>4543</v>
      </c>
      <c r="J423" s="28" t="str">
        <f t="shared" si="51"/>
        <v>М</v>
      </c>
      <c r="K423" s="124">
        <v>9.4857638888888887E-2</v>
      </c>
      <c r="L423" s="90">
        <f t="shared" si="54"/>
        <v>0.35325422420580166</v>
      </c>
      <c r="M423" s="99">
        <f t="shared" si="52"/>
        <v>3.1948660210907827</v>
      </c>
    </row>
    <row r="424" spans="1:13" x14ac:dyDescent="0.25">
      <c r="A424" s="37" t="str">
        <f t="shared" si="48"/>
        <v>Жук-трейл # 10 Неман</v>
      </c>
      <c r="B424" s="24" t="str">
        <f t="shared" si="50"/>
        <v>Трейл 21</v>
      </c>
      <c r="C424" s="24" t="str">
        <f t="shared" si="53"/>
        <v>Жук-трейл # 10 Неман Трейл 21</v>
      </c>
      <c r="D424" s="107">
        <f>VLOOKUP(C424,Гонки!$E$1:$O$30,11,FALSE)</f>
        <v>9.0440985618037288</v>
      </c>
      <c r="E424" s="29" t="s">
        <v>278</v>
      </c>
      <c r="F424" s="108">
        <f>IF(E424="Ж",VLOOKUP(C424,Гонки!$E$2:$Q$30,12,FALSE),VLOOKUP(C424,Гонки!$E$2:$Q$30,13,FALSE))</f>
        <v>63</v>
      </c>
      <c r="G424" s="123" t="s">
        <v>136</v>
      </c>
      <c r="H424" s="121">
        <v>1988</v>
      </c>
      <c r="I424" s="121">
        <v>2542</v>
      </c>
      <c r="J424" s="28" t="str">
        <f t="shared" si="51"/>
        <v>М</v>
      </c>
      <c r="K424" s="124">
        <v>9.497916666666667E-2</v>
      </c>
      <c r="L424" s="90">
        <f t="shared" si="54"/>
        <v>0.35189997056076722</v>
      </c>
      <c r="M424" s="99">
        <f t="shared" si="52"/>
        <v>3.1826180176474095</v>
      </c>
    </row>
    <row r="425" spans="1:13" x14ac:dyDescent="0.25">
      <c r="A425" s="37" t="str">
        <f t="shared" si="48"/>
        <v>Жук-трейл # 10 Неман</v>
      </c>
      <c r="B425" s="24" t="str">
        <f t="shared" si="50"/>
        <v>Трейл 21</v>
      </c>
      <c r="C425" s="24" t="str">
        <f t="shared" si="53"/>
        <v>Жук-трейл # 10 Неман Трейл 21</v>
      </c>
      <c r="D425" s="107">
        <f>VLOOKUP(C425,Гонки!$E$1:$O$30,11,FALSE)</f>
        <v>9.0440985618037288</v>
      </c>
      <c r="E425" s="29" t="s">
        <v>278</v>
      </c>
      <c r="F425" s="108">
        <f>IF(E425="Ж",VLOOKUP(C425,Гонки!$E$2:$Q$30,12,FALSE),VLOOKUP(C425,Гонки!$E$2:$Q$30,13,FALSE))</f>
        <v>63</v>
      </c>
      <c r="G425" s="123" t="s">
        <v>222</v>
      </c>
      <c r="H425" s="121">
        <v>1989</v>
      </c>
      <c r="I425" s="121"/>
      <c r="J425" s="28" t="str">
        <f t="shared" si="51"/>
        <v>М</v>
      </c>
      <c r="K425" s="124">
        <v>9.5358796296296289E-2</v>
      </c>
      <c r="L425" s="90">
        <f t="shared" si="54"/>
        <v>0.34771386935356929</v>
      </c>
      <c r="M425" s="99">
        <f t="shared" si="52"/>
        <v>3.1447585057398255</v>
      </c>
    </row>
    <row r="426" spans="1:13" x14ac:dyDescent="0.25">
      <c r="A426" s="37" t="str">
        <f t="shared" si="48"/>
        <v>Жук-трейл # 10 Неман</v>
      </c>
      <c r="B426" s="24" t="str">
        <f t="shared" si="50"/>
        <v>Трейл 21</v>
      </c>
      <c r="C426" s="24" t="str">
        <f t="shared" si="53"/>
        <v>Жук-трейл # 10 Неман Трейл 21</v>
      </c>
      <c r="D426" s="107">
        <f>VLOOKUP(C426,Гонки!$E$1:$O$30,11,FALSE)</f>
        <v>9.0440985618037288</v>
      </c>
      <c r="E426" s="29" t="s">
        <v>278</v>
      </c>
      <c r="F426" s="108">
        <f>IF(E426="Ж",VLOOKUP(C426,Гонки!$E$2:$Q$30,12,FALSE),VLOOKUP(C426,Гонки!$E$2:$Q$30,13,FALSE))</f>
        <v>63</v>
      </c>
      <c r="G426" s="123" t="s">
        <v>97</v>
      </c>
      <c r="H426" s="121">
        <v>1982</v>
      </c>
      <c r="I426" s="121">
        <v>4891</v>
      </c>
      <c r="J426" s="28" t="str">
        <f t="shared" si="51"/>
        <v>М</v>
      </c>
      <c r="K426" s="124">
        <v>9.6236111111111119E-2</v>
      </c>
      <c r="L426" s="90">
        <f t="shared" si="54"/>
        <v>0.33829073238680513</v>
      </c>
      <c r="M426" s="99">
        <f t="shared" si="52"/>
        <v>3.0595347262510342</v>
      </c>
    </row>
    <row r="427" spans="1:13" x14ac:dyDescent="0.25">
      <c r="A427" s="37" t="str">
        <f t="shared" si="48"/>
        <v>Жук-трейл # 10 Неман</v>
      </c>
      <c r="B427" s="24" t="str">
        <f t="shared" si="50"/>
        <v>Трейл 21</v>
      </c>
      <c r="C427" s="24" t="str">
        <f t="shared" si="53"/>
        <v>Жук-трейл # 10 Неман Трейл 21</v>
      </c>
      <c r="D427" s="107">
        <f>VLOOKUP(C427,Гонки!$E$1:$O$30,11,FALSE)</f>
        <v>9.0440985618037288</v>
      </c>
      <c r="E427" s="29" t="s">
        <v>278</v>
      </c>
      <c r="F427" s="108">
        <f>IF(E427="Ж",VLOOKUP(C427,Гонки!$E$2:$Q$30,12,FALSE),VLOOKUP(C427,Гонки!$E$2:$Q$30,13,FALSE))</f>
        <v>63</v>
      </c>
      <c r="G427" s="123" t="s">
        <v>458</v>
      </c>
      <c r="H427" s="121">
        <v>1984</v>
      </c>
      <c r="I427" s="121">
        <v>482</v>
      </c>
      <c r="J427" s="28" t="str">
        <f t="shared" si="51"/>
        <v>М</v>
      </c>
      <c r="K427" s="124">
        <v>9.6291666666666664E-2</v>
      </c>
      <c r="L427" s="90">
        <f t="shared" si="54"/>
        <v>0.33770553880340592</v>
      </c>
      <c r="M427" s="99">
        <f t="shared" si="52"/>
        <v>3.0542421778050368</v>
      </c>
    </row>
    <row r="428" spans="1:13" x14ac:dyDescent="0.25">
      <c r="A428" s="37" t="str">
        <f t="shared" si="48"/>
        <v>Жук-трейл # 10 Неман</v>
      </c>
      <c r="B428" s="24" t="str">
        <f t="shared" si="50"/>
        <v>Трейл 21</v>
      </c>
      <c r="C428" s="24" t="str">
        <f t="shared" si="53"/>
        <v>Жук-трейл # 10 Неман Трейл 21</v>
      </c>
      <c r="D428" s="107">
        <f>VLOOKUP(C428,Гонки!$E$1:$O$30,11,FALSE)</f>
        <v>9.0440985618037288</v>
      </c>
      <c r="E428" s="29" t="s">
        <v>278</v>
      </c>
      <c r="F428" s="108">
        <f>IF(E428="Ж",VLOOKUP(C428,Гонки!$E$2:$Q$30,12,FALSE),VLOOKUP(C428,Гонки!$E$2:$Q$30,13,FALSE))</f>
        <v>63</v>
      </c>
      <c r="G428" s="123" t="s">
        <v>150</v>
      </c>
      <c r="H428" s="121">
        <v>1984</v>
      </c>
      <c r="I428" s="121">
        <v>2913</v>
      </c>
      <c r="J428" s="28" t="str">
        <f t="shared" si="51"/>
        <v>М</v>
      </c>
      <c r="K428" s="124">
        <v>9.9019675925925921E-2</v>
      </c>
      <c r="L428" s="90">
        <f t="shared" si="54"/>
        <v>0.31055590617063294</v>
      </c>
      <c r="M428" s="99">
        <f t="shared" si="52"/>
        <v>2.808698224357475</v>
      </c>
    </row>
    <row r="429" spans="1:13" x14ac:dyDescent="0.25">
      <c r="A429" s="37" t="str">
        <f t="shared" si="48"/>
        <v>Жук-трейл # 10 Неман</v>
      </c>
      <c r="B429" s="24" t="str">
        <f t="shared" si="50"/>
        <v>Трейл 21</v>
      </c>
      <c r="C429" s="24" t="str">
        <f t="shared" si="53"/>
        <v>Жук-трейл # 10 Неман Трейл 21</v>
      </c>
      <c r="D429" s="107">
        <f>VLOOKUP(C429,Гонки!$E$1:$O$30,11,FALSE)</f>
        <v>9.0440985618037288</v>
      </c>
      <c r="E429" s="29" t="s">
        <v>278</v>
      </c>
      <c r="F429" s="108">
        <f>IF(E429="Ж",VLOOKUP(C429,Гонки!$E$2:$Q$30,12,FALSE),VLOOKUP(C429,Гонки!$E$2:$Q$30,13,FALSE))</f>
        <v>63</v>
      </c>
      <c r="G429" s="123" t="s">
        <v>236</v>
      </c>
      <c r="H429" s="121">
        <v>1989</v>
      </c>
      <c r="I429" s="121">
        <v>4212</v>
      </c>
      <c r="J429" s="28" t="str">
        <f t="shared" si="51"/>
        <v>М</v>
      </c>
      <c r="K429" s="124">
        <v>9.9059027777777767E-2</v>
      </c>
      <c r="L429" s="90">
        <f t="shared" si="54"/>
        <v>0.31018594203686439</v>
      </c>
      <c r="M429" s="99">
        <f t="shared" si="52"/>
        <v>2.8053522322673401</v>
      </c>
    </row>
    <row r="430" spans="1:13" x14ac:dyDescent="0.25">
      <c r="A430" s="37" t="str">
        <f t="shared" si="48"/>
        <v>Жук-трейл # 10 Неман</v>
      </c>
      <c r="B430" s="24" t="str">
        <f t="shared" si="50"/>
        <v>Трейл 21</v>
      </c>
      <c r="C430" s="24" t="str">
        <f t="shared" si="53"/>
        <v>Жук-трейл # 10 Неман Трейл 21</v>
      </c>
      <c r="D430" s="107">
        <f>VLOOKUP(C430,Гонки!$E$1:$O$30,11,FALSE)</f>
        <v>9.0440985618037288</v>
      </c>
      <c r="E430" s="29" t="s">
        <v>278</v>
      </c>
      <c r="F430" s="108">
        <f>IF(E430="Ж",VLOOKUP(C430,Гонки!$E$2:$Q$30,12,FALSE),VLOOKUP(C430,Гонки!$E$2:$Q$30,13,FALSE))</f>
        <v>63</v>
      </c>
      <c r="G430" s="123" t="s">
        <v>169</v>
      </c>
      <c r="H430" s="121">
        <v>1985</v>
      </c>
      <c r="I430" s="121">
        <v>51</v>
      </c>
      <c r="J430" s="28" t="str">
        <f t="shared" si="51"/>
        <v>М</v>
      </c>
      <c r="K430" s="124">
        <v>9.9087962962962961E-2</v>
      </c>
      <c r="L430" s="90">
        <f t="shared" si="54"/>
        <v>0.30991428440838087</v>
      </c>
      <c r="M430" s="99">
        <f t="shared" si="52"/>
        <v>2.8028953339002691</v>
      </c>
    </row>
    <row r="431" spans="1:13" x14ac:dyDescent="0.25">
      <c r="A431" s="37" t="str">
        <f t="shared" si="48"/>
        <v>Жук-трейл # 10 Неман</v>
      </c>
      <c r="B431" s="24" t="str">
        <f t="shared" si="50"/>
        <v>Трейл 21</v>
      </c>
      <c r="C431" s="24" t="str">
        <f t="shared" si="53"/>
        <v>Жук-трейл # 10 Неман Трейл 21</v>
      </c>
      <c r="D431" s="107">
        <f>VLOOKUP(C431,Гонки!$E$1:$O$30,11,FALSE)</f>
        <v>9.0440985618037288</v>
      </c>
      <c r="E431" s="29" t="s">
        <v>278</v>
      </c>
      <c r="F431" s="108">
        <f>IF(E431="Ж",VLOOKUP(C431,Гонки!$E$2:$Q$30,12,FALSE),VLOOKUP(C431,Гонки!$E$2:$Q$30,13,FALSE))</f>
        <v>63</v>
      </c>
      <c r="G431" s="123" t="s">
        <v>144</v>
      </c>
      <c r="H431" s="121">
        <v>1979</v>
      </c>
      <c r="I431" s="121">
        <v>4237</v>
      </c>
      <c r="J431" s="28" t="str">
        <f t="shared" si="51"/>
        <v>М</v>
      </c>
      <c r="K431" s="124">
        <v>0.10148958333333334</v>
      </c>
      <c r="L431" s="90">
        <f t="shared" si="54"/>
        <v>0.28842963903627061</v>
      </c>
      <c r="M431" s="99">
        <f t="shared" si="52"/>
        <v>2.6085860835895036</v>
      </c>
    </row>
    <row r="432" spans="1:13" x14ac:dyDescent="0.25">
      <c r="A432" s="37" t="str">
        <f t="shared" si="48"/>
        <v>Жук-трейл # 10 Неман</v>
      </c>
      <c r="B432" s="24" t="str">
        <f t="shared" si="50"/>
        <v>Трейл 21</v>
      </c>
      <c r="C432" s="24" t="str">
        <f t="shared" si="53"/>
        <v>Жук-трейл # 10 Неман Трейл 21</v>
      </c>
      <c r="D432" s="107">
        <f>VLOOKUP(C432,Гонки!$E$1:$O$30,11,FALSE)</f>
        <v>9.0440985618037288</v>
      </c>
      <c r="E432" s="29" t="s">
        <v>278</v>
      </c>
      <c r="F432" s="108">
        <f>IF(E432="Ж",VLOOKUP(C432,Гонки!$E$2:$Q$30,12,FALSE),VLOOKUP(C432,Гонки!$E$2:$Q$30,13,FALSE))</f>
        <v>63</v>
      </c>
      <c r="G432" s="123" t="s">
        <v>158</v>
      </c>
      <c r="H432" s="121">
        <v>1984</v>
      </c>
      <c r="I432" s="121">
        <v>892</v>
      </c>
      <c r="J432" s="28" t="str">
        <f t="shared" si="51"/>
        <v>М</v>
      </c>
      <c r="K432" s="124">
        <v>0.10181597222222222</v>
      </c>
      <c r="L432" s="90">
        <f t="shared" si="54"/>
        <v>0.28566468673424744</v>
      </c>
      <c r="M432" s="99">
        <f t="shared" si="52"/>
        <v>2.5835795824513199</v>
      </c>
    </row>
    <row r="433" spans="1:13" x14ac:dyDescent="0.25">
      <c r="A433" s="37" t="str">
        <f t="shared" si="48"/>
        <v>Жук-трейл # 10 Неман</v>
      </c>
      <c r="B433" s="24" t="str">
        <f t="shared" si="50"/>
        <v>Трейл 21</v>
      </c>
      <c r="C433" s="24" t="str">
        <f t="shared" si="53"/>
        <v>Жук-трейл # 10 Неман Трейл 21</v>
      </c>
      <c r="D433" s="107">
        <f>VLOOKUP(C433,Гонки!$E$1:$O$30,11,FALSE)</f>
        <v>9.0440985618037288</v>
      </c>
      <c r="E433" s="29" t="s">
        <v>278</v>
      </c>
      <c r="F433" s="108">
        <f>IF(E433="Ж",VLOOKUP(C433,Гонки!$E$2:$Q$30,12,FALSE),VLOOKUP(C433,Гонки!$E$2:$Q$30,13,FALSE))</f>
        <v>63</v>
      </c>
      <c r="G433" s="123" t="s">
        <v>447</v>
      </c>
      <c r="H433" s="121">
        <v>1984</v>
      </c>
      <c r="I433" s="121">
        <v>342</v>
      </c>
      <c r="J433" s="28" t="str">
        <f t="shared" si="51"/>
        <v>М</v>
      </c>
      <c r="K433" s="124">
        <v>0.10227083333333332</v>
      </c>
      <c r="L433" s="90">
        <f t="shared" si="54"/>
        <v>0.28187003590892634</v>
      </c>
      <c r="M433" s="99">
        <f t="shared" si="52"/>
        <v>2.549260386379486</v>
      </c>
    </row>
    <row r="434" spans="1:13" x14ac:dyDescent="0.25">
      <c r="A434" s="37" t="str">
        <f t="shared" si="48"/>
        <v>Жук-трейл # 10 Неман</v>
      </c>
      <c r="B434" s="24" t="str">
        <f t="shared" si="50"/>
        <v>Трейл 21</v>
      </c>
      <c r="C434" s="24" t="str">
        <f t="shared" si="53"/>
        <v>Жук-трейл # 10 Неман Трейл 21</v>
      </c>
      <c r="D434" s="107">
        <f>VLOOKUP(C434,Гонки!$E$1:$O$30,11,FALSE)</f>
        <v>9.0440985618037288</v>
      </c>
      <c r="E434" s="29" t="s">
        <v>278</v>
      </c>
      <c r="F434" s="108">
        <f>IF(E434="Ж",VLOOKUP(C434,Гонки!$E$2:$Q$30,12,FALSE),VLOOKUP(C434,Гонки!$E$2:$Q$30,13,FALSE))</f>
        <v>63</v>
      </c>
      <c r="G434" s="123" t="s">
        <v>448</v>
      </c>
      <c r="H434" s="121">
        <v>1982</v>
      </c>
      <c r="I434" s="121">
        <v>4627</v>
      </c>
      <c r="J434" s="28" t="str">
        <f t="shared" si="51"/>
        <v>М</v>
      </c>
      <c r="K434" s="124">
        <v>0.10247685185185185</v>
      </c>
      <c r="L434" s="90">
        <f t="shared" si="54"/>
        <v>0.28017344452928972</v>
      </c>
      <c r="M434" s="99">
        <f t="shared" si="52"/>
        <v>2.5339162467229461</v>
      </c>
    </row>
    <row r="435" spans="1:13" x14ac:dyDescent="0.25">
      <c r="A435" s="37" t="str">
        <f t="shared" si="48"/>
        <v>Жук-трейл # 10 Неман</v>
      </c>
      <c r="B435" s="24" t="str">
        <f t="shared" si="50"/>
        <v>Трейл 21</v>
      </c>
      <c r="C435" s="24" t="str">
        <f t="shared" si="53"/>
        <v>Жук-трейл # 10 Неман Трейл 21</v>
      </c>
      <c r="D435" s="107">
        <f>VLOOKUP(C435,Гонки!$E$1:$O$30,11,FALSE)</f>
        <v>9.0440985618037288</v>
      </c>
      <c r="E435" s="29" t="s">
        <v>278</v>
      </c>
      <c r="F435" s="108">
        <f>IF(E435="Ж",VLOOKUP(C435,Гонки!$E$2:$Q$30,12,FALSE),VLOOKUP(C435,Гонки!$E$2:$Q$30,13,FALSE))</f>
        <v>63</v>
      </c>
      <c r="G435" s="123" t="s">
        <v>323</v>
      </c>
      <c r="H435" s="121">
        <v>1989</v>
      </c>
      <c r="I435" s="121">
        <v>4473</v>
      </c>
      <c r="J435" s="28" t="str">
        <f t="shared" si="51"/>
        <v>М</v>
      </c>
      <c r="K435" s="124">
        <v>0.10259259259259258</v>
      </c>
      <c r="L435" s="90">
        <f t="shared" si="54"/>
        <v>0.27922627344430789</v>
      </c>
      <c r="M435" s="99">
        <f t="shared" si="52"/>
        <v>2.5253499380754798</v>
      </c>
    </row>
    <row r="436" spans="1:13" x14ac:dyDescent="0.25">
      <c r="A436" s="37" t="str">
        <f t="shared" si="48"/>
        <v>Жук-трейл # 10 Неман</v>
      </c>
      <c r="B436" s="24" t="str">
        <f t="shared" si="50"/>
        <v>Трейл 21</v>
      </c>
      <c r="C436" s="24" t="str">
        <f t="shared" si="53"/>
        <v>Жук-трейл # 10 Неман Трейл 21</v>
      </c>
      <c r="D436" s="107">
        <f>VLOOKUP(C436,Гонки!$E$1:$O$30,11,FALSE)</f>
        <v>9.0440985618037288</v>
      </c>
      <c r="E436" s="29" t="s">
        <v>278</v>
      </c>
      <c r="F436" s="108">
        <f>IF(E436="Ж",VLOOKUP(C436,Гонки!$E$2:$Q$30,12,FALSE),VLOOKUP(C436,Гонки!$E$2:$Q$30,13,FALSE))</f>
        <v>63</v>
      </c>
      <c r="G436" s="123" t="s">
        <v>449</v>
      </c>
      <c r="H436" s="121">
        <v>1991</v>
      </c>
      <c r="I436" s="121">
        <v>3541</v>
      </c>
      <c r="J436" s="28" t="str">
        <f t="shared" si="51"/>
        <v>М</v>
      </c>
      <c r="K436" s="124">
        <v>0.10360763888888889</v>
      </c>
      <c r="L436" s="90">
        <f t="shared" si="54"/>
        <v>0.27109965500215988</v>
      </c>
      <c r="M436" s="99">
        <f t="shared" si="52"/>
        <v>2.4518519999105211</v>
      </c>
    </row>
    <row r="437" spans="1:13" x14ac:dyDescent="0.25">
      <c r="A437" s="37" t="str">
        <f t="shared" si="48"/>
        <v>Жук-трейл # 10 Неман</v>
      </c>
      <c r="B437" s="24" t="str">
        <f t="shared" si="50"/>
        <v>Трейл 21</v>
      </c>
      <c r="C437" s="24" t="str">
        <f t="shared" si="53"/>
        <v>Жук-трейл # 10 Неман Трейл 21</v>
      </c>
      <c r="D437" s="107">
        <f>VLOOKUP(C437,Гонки!$E$1:$O$30,11,FALSE)</f>
        <v>9.0440985618037288</v>
      </c>
      <c r="E437" s="29" t="s">
        <v>278</v>
      </c>
      <c r="F437" s="108">
        <f>IF(E437="Ж",VLOOKUP(C437,Гонки!$E$2:$Q$30,12,FALSE),VLOOKUP(C437,Гонки!$E$2:$Q$30,13,FALSE))</f>
        <v>63</v>
      </c>
      <c r="G437" s="123" t="s">
        <v>450</v>
      </c>
      <c r="H437" s="121">
        <v>1974</v>
      </c>
      <c r="I437" s="121">
        <v>4968</v>
      </c>
      <c r="J437" s="28" t="str">
        <f t="shared" si="51"/>
        <v>М</v>
      </c>
      <c r="K437" s="124">
        <v>0.10566319444444444</v>
      </c>
      <c r="L437" s="90">
        <f t="shared" si="54"/>
        <v>0.25558366065754173</v>
      </c>
      <c r="M437" s="99">
        <f t="shared" si="52"/>
        <v>2.3115238177734057</v>
      </c>
    </row>
    <row r="438" spans="1:13" x14ac:dyDescent="0.25">
      <c r="A438" s="37" t="str">
        <f t="shared" si="48"/>
        <v>Жук-трейл # 10 Неман</v>
      </c>
      <c r="B438" s="24" t="str">
        <f t="shared" si="50"/>
        <v>Трейл 21</v>
      </c>
      <c r="C438" s="24" t="str">
        <f t="shared" si="53"/>
        <v>Жук-трейл # 10 Неман Трейл 21</v>
      </c>
      <c r="D438" s="107">
        <f>VLOOKUP(C438,Гонки!$E$1:$O$30,11,FALSE)</f>
        <v>9.0440985618037288</v>
      </c>
      <c r="E438" s="29" t="s">
        <v>278</v>
      </c>
      <c r="F438" s="108">
        <f>IF(E438="Ж",VLOOKUP(C438,Гонки!$E$2:$Q$30,12,FALSE),VLOOKUP(C438,Гонки!$E$2:$Q$30,13,FALSE))</f>
        <v>63</v>
      </c>
      <c r="G438" s="123" t="s">
        <v>230</v>
      </c>
      <c r="H438" s="121">
        <v>1989</v>
      </c>
      <c r="I438" s="121"/>
      <c r="J438" s="28" t="str">
        <f t="shared" si="51"/>
        <v>М</v>
      </c>
      <c r="K438" s="124">
        <v>0.10659606481481482</v>
      </c>
      <c r="L438" s="90">
        <f t="shared" si="54"/>
        <v>0.24893202861130759</v>
      </c>
      <c r="M438" s="99">
        <f t="shared" si="52"/>
        <v>2.2513658019504117</v>
      </c>
    </row>
    <row r="439" spans="1:13" x14ac:dyDescent="0.25">
      <c r="A439" s="37" t="str">
        <f t="shared" si="48"/>
        <v>Жук-трейл # 10 Неман</v>
      </c>
      <c r="B439" s="24" t="str">
        <f t="shared" si="50"/>
        <v>Трейл 21</v>
      </c>
      <c r="C439" s="24" t="str">
        <f t="shared" si="53"/>
        <v>Жук-трейл # 10 Неман Трейл 21</v>
      </c>
      <c r="D439" s="107">
        <f>VLOOKUP(C439,Гонки!$E$1:$O$30,11,FALSE)</f>
        <v>9.0440985618037288</v>
      </c>
      <c r="E439" s="29" t="s">
        <v>278</v>
      </c>
      <c r="F439" s="108">
        <f>IF(E439="Ж",VLOOKUP(C439,Гонки!$E$2:$Q$30,12,FALSE),VLOOKUP(C439,Гонки!$E$2:$Q$30,13,FALSE))</f>
        <v>63</v>
      </c>
      <c r="G439" s="123" t="s">
        <v>451</v>
      </c>
      <c r="H439" s="121">
        <v>1978</v>
      </c>
      <c r="I439" s="121">
        <v>1539</v>
      </c>
      <c r="J439" s="28" t="str">
        <f t="shared" si="51"/>
        <v>М</v>
      </c>
      <c r="K439" s="124">
        <v>0.10793634259259259</v>
      </c>
      <c r="L439" s="90">
        <f t="shared" si="54"/>
        <v>0.23977351010175915</v>
      </c>
      <c r="M439" s="99">
        <f t="shared" si="52"/>
        <v>2.1685352578699519</v>
      </c>
    </row>
    <row r="440" spans="1:13" x14ac:dyDescent="0.25">
      <c r="A440" s="37" t="str">
        <f t="shared" si="48"/>
        <v>Жук-трейл # 10 Неман</v>
      </c>
      <c r="B440" s="24" t="str">
        <f t="shared" si="50"/>
        <v>Трейл 21</v>
      </c>
      <c r="C440" s="24" t="str">
        <f t="shared" si="53"/>
        <v>Жук-трейл # 10 Неман Трейл 21</v>
      </c>
      <c r="D440" s="107">
        <f>VLOOKUP(C440,Гонки!$E$1:$O$30,11,FALSE)</f>
        <v>9.0440985618037288</v>
      </c>
      <c r="E440" s="29" t="s">
        <v>278</v>
      </c>
      <c r="F440" s="108">
        <f>IF(E440="Ж",VLOOKUP(C440,Гонки!$E$2:$Q$30,12,FALSE),VLOOKUP(C440,Гонки!$E$2:$Q$30,13,FALSE))</f>
        <v>63</v>
      </c>
      <c r="G440" s="123" t="s">
        <v>452</v>
      </c>
      <c r="H440" s="121">
        <v>1985</v>
      </c>
      <c r="I440" s="121"/>
      <c r="J440" s="28" t="str">
        <f t="shared" si="51"/>
        <v>М</v>
      </c>
      <c r="K440" s="124">
        <v>0.1106423611111111</v>
      </c>
      <c r="L440" s="90">
        <f t="shared" si="54"/>
        <v>0.2226076012313763</v>
      </c>
      <c r="M440" s="99">
        <f t="shared" si="52"/>
        <v>2.0132850861432683</v>
      </c>
    </row>
    <row r="441" spans="1:13" x14ac:dyDescent="0.25">
      <c r="A441" s="37" t="str">
        <f t="shared" si="48"/>
        <v>Жук-трейл # 10 Неман</v>
      </c>
      <c r="B441" s="24" t="str">
        <f t="shared" si="50"/>
        <v>Трейл 21</v>
      </c>
      <c r="C441" s="24" t="str">
        <f t="shared" si="53"/>
        <v>Жук-трейл # 10 Неман Трейл 21</v>
      </c>
      <c r="D441" s="107">
        <f>VLOOKUP(C441,Гонки!$E$1:$O$30,11,FALSE)</f>
        <v>9.0440985618037288</v>
      </c>
      <c r="E441" s="29" t="s">
        <v>278</v>
      </c>
      <c r="F441" s="108">
        <f>IF(E441="Ж",VLOOKUP(C441,Гонки!$E$2:$Q$30,12,FALSE),VLOOKUP(C441,Гонки!$E$2:$Q$30,13,FALSE))</f>
        <v>63</v>
      </c>
      <c r="G441" s="123" t="s">
        <v>453</v>
      </c>
      <c r="H441" s="121">
        <v>1980</v>
      </c>
      <c r="I441" s="121">
        <v>3051</v>
      </c>
      <c r="J441" s="28" t="str">
        <f t="shared" si="51"/>
        <v>М</v>
      </c>
      <c r="K441" s="124">
        <v>0.11064814814814815</v>
      </c>
      <c r="L441" s="90">
        <f t="shared" si="54"/>
        <v>0.22257267508721656</v>
      </c>
      <c r="M441" s="99">
        <f t="shared" si="52"/>
        <v>2.0129692106531039</v>
      </c>
    </row>
    <row r="442" spans="1:13" x14ac:dyDescent="0.25">
      <c r="A442" s="37" t="str">
        <f t="shared" si="48"/>
        <v>Жук-трейл # 10 Неман</v>
      </c>
      <c r="B442" s="24" t="str">
        <f t="shared" si="50"/>
        <v>Трейл 21</v>
      </c>
      <c r="C442" s="24" t="str">
        <f t="shared" si="53"/>
        <v>Жук-трейл # 10 Неман Трейл 21</v>
      </c>
      <c r="D442" s="107">
        <f>VLOOKUP(C442,Гонки!$E$1:$O$30,11,FALSE)</f>
        <v>9.0440985618037288</v>
      </c>
      <c r="E442" s="29" t="s">
        <v>278</v>
      </c>
      <c r="F442" s="108">
        <f>IF(E442="Ж",VLOOKUP(C442,Гонки!$E$2:$Q$30,12,FALSE),VLOOKUP(C442,Гонки!$E$2:$Q$30,13,FALSE))</f>
        <v>63</v>
      </c>
      <c r="G442" s="123" t="s">
        <v>454</v>
      </c>
      <c r="H442" s="121">
        <v>1980</v>
      </c>
      <c r="I442" s="121">
        <v>3363</v>
      </c>
      <c r="J442" s="28" t="str">
        <f t="shared" si="51"/>
        <v>М</v>
      </c>
      <c r="K442" s="124">
        <v>0.11065393518518518</v>
      </c>
      <c r="L442" s="90">
        <f t="shared" si="54"/>
        <v>0.22253775624901748</v>
      </c>
      <c r="M442" s="99">
        <f t="shared" si="52"/>
        <v>2.0126534012387678</v>
      </c>
    </row>
    <row r="443" spans="1:13" x14ac:dyDescent="0.25">
      <c r="A443" s="37" t="str">
        <f t="shared" si="48"/>
        <v>Жук-трейл # 10 Неман</v>
      </c>
      <c r="B443" s="24" t="str">
        <f t="shared" si="50"/>
        <v>Трейл 21</v>
      </c>
      <c r="C443" s="24" t="str">
        <f t="shared" si="53"/>
        <v>Жук-трейл # 10 Неман Трейл 21</v>
      </c>
      <c r="D443" s="107">
        <f>VLOOKUP(C443,Гонки!$E$1:$O$30,11,FALSE)</f>
        <v>9.0440985618037288</v>
      </c>
      <c r="E443" s="29" t="s">
        <v>278</v>
      </c>
      <c r="F443" s="108">
        <f>IF(E443="Ж",VLOOKUP(C443,Гонки!$E$2:$Q$30,12,FALSE),VLOOKUP(C443,Гонки!$E$2:$Q$30,13,FALSE))</f>
        <v>63</v>
      </c>
      <c r="G443" s="123" t="s">
        <v>455</v>
      </c>
      <c r="H443" s="121">
        <v>1972</v>
      </c>
      <c r="I443" s="121">
        <v>4331</v>
      </c>
      <c r="J443" s="28" t="str">
        <f t="shared" si="51"/>
        <v>М</v>
      </c>
      <c r="K443" s="124">
        <v>0.11132870370370369</v>
      </c>
      <c r="L443" s="90">
        <f t="shared" si="54"/>
        <v>0.21851579685756586</v>
      </c>
      <c r="M443" s="99">
        <f t="shared" si="52"/>
        <v>1.9762784040909072</v>
      </c>
    </row>
    <row r="444" spans="1:13" x14ac:dyDescent="0.25">
      <c r="A444" s="37" t="str">
        <f t="shared" si="48"/>
        <v>Жук-трейл # 10 Неман</v>
      </c>
      <c r="B444" s="24" t="str">
        <f t="shared" si="50"/>
        <v>Трейл 21</v>
      </c>
      <c r="C444" s="24" t="str">
        <f t="shared" si="53"/>
        <v>Жук-трейл # 10 Неман Трейл 21</v>
      </c>
      <c r="D444" s="107">
        <f>VLOOKUP(C444,Гонки!$E$1:$O$30,11,FALSE)</f>
        <v>9.0440985618037288</v>
      </c>
      <c r="E444" s="29" t="s">
        <v>278</v>
      </c>
      <c r="F444" s="108">
        <f>IF(E444="Ж",VLOOKUP(C444,Гонки!$E$2:$Q$30,12,FALSE),VLOOKUP(C444,Гонки!$E$2:$Q$30,13,FALSE))</f>
        <v>63</v>
      </c>
      <c r="G444" s="123" t="s">
        <v>324</v>
      </c>
      <c r="H444" s="121">
        <v>1983</v>
      </c>
      <c r="I444" s="121">
        <v>3249</v>
      </c>
      <c r="J444" s="28" t="str">
        <f t="shared" si="51"/>
        <v>М</v>
      </c>
      <c r="K444" s="124">
        <v>0.11607638888888888</v>
      </c>
      <c r="L444" s="90">
        <f t="shared" si="54"/>
        <v>0.192784728642139</v>
      </c>
      <c r="M444" s="99">
        <f t="shared" si="52"/>
        <v>1.7435640870500915</v>
      </c>
    </row>
    <row r="445" spans="1:13" x14ac:dyDescent="0.25">
      <c r="A445" s="37" t="str">
        <f t="shared" si="48"/>
        <v>Жук-трейл # 10 Неман</v>
      </c>
      <c r="B445" s="24" t="str">
        <f t="shared" si="50"/>
        <v>Трейл 21</v>
      </c>
      <c r="C445" s="24" t="str">
        <f t="shared" si="53"/>
        <v>Жук-трейл # 10 Неман Трейл 21</v>
      </c>
      <c r="D445" s="107">
        <f>VLOOKUP(C445,Гонки!$E$1:$O$30,11,FALSE)</f>
        <v>9.0440985618037288</v>
      </c>
      <c r="E445" s="29" t="s">
        <v>278</v>
      </c>
      <c r="F445" s="108">
        <f>IF(E445="Ж",VLOOKUP(C445,Гонки!$E$2:$Q$30,12,FALSE),VLOOKUP(C445,Гонки!$E$2:$Q$30,13,FALSE))</f>
        <v>63</v>
      </c>
      <c r="G445" s="123" t="s">
        <v>104</v>
      </c>
      <c r="H445" s="121">
        <v>1984</v>
      </c>
      <c r="I445" s="121">
        <v>1521</v>
      </c>
      <c r="J445" s="28" t="str">
        <f t="shared" si="51"/>
        <v>М</v>
      </c>
      <c r="K445" s="124">
        <v>0.11790393518518517</v>
      </c>
      <c r="L445" s="90">
        <f t="shared" si="54"/>
        <v>0.18395830261204091</v>
      </c>
      <c r="M445" s="99">
        <f t="shared" si="52"/>
        <v>1.6637370200854142</v>
      </c>
    </row>
    <row r="446" spans="1:13" x14ac:dyDescent="0.25">
      <c r="A446" s="37" t="str">
        <f t="shared" si="48"/>
        <v>Жук-трейл # 10 Неман</v>
      </c>
      <c r="B446" s="24" t="str">
        <f t="shared" si="50"/>
        <v>Трейл 21</v>
      </c>
      <c r="C446" s="24" t="str">
        <f t="shared" si="53"/>
        <v>Жук-трейл # 10 Неман Трейл 21</v>
      </c>
      <c r="D446" s="107">
        <f>VLOOKUP(C446,Гонки!$E$1:$O$30,11,FALSE)</f>
        <v>9.0440985618037288</v>
      </c>
      <c r="E446" s="29" t="s">
        <v>278</v>
      </c>
      <c r="F446" s="108">
        <f>IF(E446="Ж",VLOOKUP(C446,Гонки!$E$2:$Q$30,12,FALSE),VLOOKUP(C446,Гонки!$E$2:$Q$30,13,FALSE))</f>
        <v>63</v>
      </c>
      <c r="G446" s="123" t="s">
        <v>457</v>
      </c>
      <c r="H446" s="121">
        <v>1961</v>
      </c>
      <c r="I446" s="121">
        <v>2603</v>
      </c>
      <c r="J446" s="28" t="str">
        <f t="shared" si="51"/>
        <v>М</v>
      </c>
      <c r="K446" s="124">
        <v>0.11875231481481481</v>
      </c>
      <c r="L446" s="90">
        <f t="shared" si="54"/>
        <v>0.18004374711340188</v>
      </c>
      <c r="M446" s="99">
        <f t="shared" si="52"/>
        <v>1.6283333943300722</v>
      </c>
    </row>
    <row r="447" spans="1:13" x14ac:dyDescent="0.25">
      <c r="A447" s="37" t="str">
        <f t="shared" si="48"/>
        <v>Жук-трейл # 10 Неман</v>
      </c>
      <c r="B447" s="24" t="str">
        <f t="shared" si="50"/>
        <v>Трейл 21</v>
      </c>
      <c r="C447" s="24" t="str">
        <f t="shared" si="53"/>
        <v>Жук-трейл # 10 Неман Трейл 21</v>
      </c>
      <c r="D447" s="107">
        <f>VLOOKUP(C447,Гонки!$E$1:$O$30,11,FALSE)</f>
        <v>9.0440985618037288</v>
      </c>
      <c r="E447" s="29" t="s">
        <v>278</v>
      </c>
      <c r="F447" s="108">
        <f>IF(E447="Ж",VLOOKUP(C447,Гонки!$E$2:$Q$30,12,FALSE),VLOOKUP(C447,Гонки!$E$2:$Q$30,13,FALSE))</f>
        <v>63</v>
      </c>
      <c r="G447" s="123" t="s">
        <v>456</v>
      </c>
      <c r="H447" s="121">
        <v>1950</v>
      </c>
      <c r="I447" s="121"/>
      <c r="J447" s="28" t="str">
        <f t="shared" si="51"/>
        <v>М</v>
      </c>
      <c r="K447" s="124">
        <v>0.13418171296296297</v>
      </c>
      <c r="L447" s="90">
        <f t="shared" si="54"/>
        <v>0.12480279156008808</v>
      </c>
      <c r="M447" s="99">
        <f t="shared" si="52"/>
        <v>1.1287287476576833</v>
      </c>
    </row>
    <row r="448" spans="1:13" x14ac:dyDescent="0.25">
      <c r="A448" s="37" t="str">
        <f t="shared" si="48"/>
        <v>Жук-трейл # 10 Неман</v>
      </c>
      <c r="B448" s="24" t="str">
        <f t="shared" si="50"/>
        <v>Трейл 21</v>
      </c>
      <c r="C448" s="24" t="str">
        <f t="shared" si="53"/>
        <v>Жук-трейл # 10 Неман Трейл 21</v>
      </c>
      <c r="D448" s="107">
        <f>VLOOKUP(C448,Гонки!$E$1:$O$30,11,FALSE)</f>
        <v>9.0440985618037288</v>
      </c>
      <c r="E448" s="29" t="s">
        <v>278</v>
      </c>
      <c r="F448" s="108">
        <f>IF(E448="Ж",VLOOKUP(C448,Гонки!$E$2:$Q$30,12,FALSE),VLOOKUP(C448,Гонки!$E$2:$Q$30,13,FALSE))</f>
        <v>63</v>
      </c>
      <c r="G448" s="123" t="s">
        <v>165</v>
      </c>
      <c r="H448" s="121">
        <v>1959</v>
      </c>
      <c r="I448" s="121">
        <v>4970</v>
      </c>
      <c r="J448" s="28" t="str">
        <f t="shared" si="51"/>
        <v>М</v>
      </c>
      <c r="K448" s="124">
        <v>0.1398425925925926</v>
      </c>
      <c r="L448" s="90">
        <f t="shared" si="54"/>
        <v>0.11025185220816242</v>
      </c>
      <c r="M448" s="99">
        <f t="shared" si="52"/>
        <v>0.997128617992039</v>
      </c>
    </row>
    <row r="449" spans="1:13" x14ac:dyDescent="0.25">
      <c r="A449" s="37" t="str">
        <f t="shared" ref="A449" si="55">$A$255</f>
        <v>Жук-трейл # 10 Неман</v>
      </c>
      <c r="B449" s="24" t="str">
        <f t="shared" si="50"/>
        <v>Трейл 21</v>
      </c>
      <c r="C449" s="24" t="str">
        <f t="shared" si="53"/>
        <v>Жук-трейл # 10 Неман Трейл 21</v>
      </c>
      <c r="D449" s="107">
        <f>VLOOKUP(C449,Гонки!$E$1:$O$30,11,FALSE)</f>
        <v>9.0440985618037288</v>
      </c>
      <c r="E449" s="29" t="s">
        <v>278</v>
      </c>
      <c r="F449" s="108">
        <f>IF(E449="Ж",VLOOKUP(C449,Гонки!$E$2:$Q$30,12,FALSE),VLOOKUP(C449,Гонки!$E$2:$Q$30,13,FALSE))</f>
        <v>63</v>
      </c>
      <c r="G449" s="123" t="s">
        <v>115</v>
      </c>
      <c r="H449" s="121">
        <v>1976</v>
      </c>
      <c r="I449" s="121">
        <v>5089</v>
      </c>
      <c r="J449" s="28" t="str">
        <f t="shared" si="51"/>
        <v>М</v>
      </c>
      <c r="K449" s="124">
        <v>0.13986689814814815</v>
      </c>
      <c r="L449" s="90">
        <f t="shared" si="54"/>
        <v>0.11019438471069175</v>
      </c>
      <c r="M449" s="99">
        <f t="shared" si="52"/>
        <v>0.99660887628081407</v>
      </c>
    </row>
    <row r="450" spans="1:13" s="134" customFormat="1" x14ac:dyDescent="0.25">
      <c r="A450" s="130" t="str">
        <f>Гонки!C10</f>
        <v>Жук-трейл # 11 Крево</v>
      </c>
      <c r="B450" s="130" t="str">
        <f>Гонки!D10</f>
        <v>Трейл 21</v>
      </c>
      <c r="C450" s="130" t="str">
        <f t="shared" si="53"/>
        <v>Жук-трейл # 11 Крево Трейл 21</v>
      </c>
      <c r="D450" s="135">
        <f>VLOOKUP(C450,Гонки!$E$1:$O$30,11,FALSE)</f>
        <v>10.304113218507693</v>
      </c>
      <c r="E450" s="132" t="s">
        <v>64</v>
      </c>
      <c r="F450" s="131">
        <f>IF(E450="Ж",VLOOKUP(C450,Гонки!$E$2:$Q$30,12,FALSE),VLOOKUP(C450,Гонки!$E$2:$Q$30,13,FALSE))</f>
        <v>15</v>
      </c>
      <c r="G450" s="136" t="s">
        <v>118</v>
      </c>
      <c r="H450" s="137">
        <v>1988</v>
      </c>
      <c r="I450" s="137">
        <v>4760</v>
      </c>
      <c r="J450" s="133" t="str">
        <f t="shared" ref="J450:J513" si="56">E450</f>
        <v>Ж</v>
      </c>
      <c r="K450" s="138">
        <v>7.7822916666666672E-2</v>
      </c>
      <c r="L450" s="139">
        <f>($K$450/K450)^3</f>
        <v>1</v>
      </c>
      <c r="M450" s="135">
        <f t="shared" ref="M450:M513" si="57">(D450)*L450</f>
        <v>10.304113218507693</v>
      </c>
    </row>
    <row r="451" spans="1:13" x14ac:dyDescent="0.25">
      <c r="A451" s="24" t="str">
        <f>A450</f>
        <v>Жук-трейл # 11 Крево</v>
      </c>
      <c r="B451" s="24" t="str">
        <f>B450</f>
        <v>Трейл 21</v>
      </c>
      <c r="C451" s="24" t="str">
        <f t="shared" si="53"/>
        <v>Жук-трейл # 11 Крево Трейл 21</v>
      </c>
      <c r="D451" s="107">
        <f>VLOOKUP(C451,Гонки!$E$1:$O$30,11,FALSE)</f>
        <v>10.304113218507693</v>
      </c>
      <c r="E451" s="29" t="s">
        <v>64</v>
      </c>
      <c r="F451" s="108">
        <f>IF(E451="Ж",VLOOKUP(C451,Гонки!$E$2:$Q$30,12,FALSE),VLOOKUP(C451,Гонки!$E$2:$Q$30,13,FALSE))</f>
        <v>15</v>
      </c>
      <c r="G451" s="123" t="s">
        <v>467</v>
      </c>
      <c r="H451" s="121">
        <v>1981</v>
      </c>
      <c r="I451" s="121">
        <v>4486</v>
      </c>
      <c r="J451" s="28" t="str">
        <f t="shared" si="56"/>
        <v>Ж</v>
      </c>
      <c r="K451" s="124">
        <v>9.6466435185185176E-2</v>
      </c>
      <c r="L451" s="90">
        <f t="shared" ref="L451:L463" si="58">($K$450/K451)^3</f>
        <v>0.52504172768030266</v>
      </c>
      <c r="M451" s="99">
        <f t="shared" si="57"/>
        <v>5.4100894064587228</v>
      </c>
    </row>
    <row r="452" spans="1:13" x14ac:dyDescent="0.25">
      <c r="A452" s="24" t="str">
        <f t="shared" ref="A452:A515" si="59">A451</f>
        <v>Жук-трейл # 11 Крево</v>
      </c>
      <c r="B452" s="24" t="str">
        <f t="shared" ref="B452:B511" si="60">B451</f>
        <v>Трейл 21</v>
      </c>
      <c r="C452" s="24" t="str">
        <f t="shared" si="53"/>
        <v>Жук-трейл # 11 Крево Трейл 21</v>
      </c>
      <c r="D452" s="107">
        <f>VLOOKUP(C452,Гонки!$E$1:$O$30,11,FALSE)</f>
        <v>10.304113218507693</v>
      </c>
      <c r="E452" s="29" t="s">
        <v>64</v>
      </c>
      <c r="F452" s="108">
        <f>IF(E452="Ж",VLOOKUP(C452,Гонки!$E$2:$Q$30,12,FALSE),VLOOKUP(C452,Гонки!$E$2:$Q$30,13,FALSE))</f>
        <v>15</v>
      </c>
      <c r="G452" s="123" t="s">
        <v>468</v>
      </c>
      <c r="H452" s="121">
        <v>1986</v>
      </c>
      <c r="I452" s="121">
        <v>5197</v>
      </c>
      <c r="J452" s="28" t="str">
        <f t="shared" si="56"/>
        <v>Ж</v>
      </c>
      <c r="K452" s="124">
        <v>9.822106481481481E-2</v>
      </c>
      <c r="L452" s="90">
        <f t="shared" si="58"/>
        <v>0.49740322421667377</v>
      </c>
      <c r="M452" s="99">
        <f t="shared" si="57"/>
        <v>5.1252991375793737</v>
      </c>
    </row>
    <row r="453" spans="1:13" x14ac:dyDescent="0.25">
      <c r="A453" s="24" t="str">
        <f t="shared" si="59"/>
        <v>Жук-трейл # 11 Крево</v>
      </c>
      <c r="B453" s="24" t="str">
        <f t="shared" si="60"/>
        <v>Трейл 21</v>
      </c>
      <c r="C453" s="24" t="str">
        <f t="shared" ref="C453:C516" si="61">CONCATENATE(A453," ",B453)</f>
        <v>Жук-трейл # 11 Крево Трейл 21</v>
      </c>
      <c r="D453" s="107">
        <f>VLOOKUP(C453,Гонки!$E$1:$O$30,11,FALSE)</f>
        <v>10.304113218507693</v>
      </c>
      <c r="E453" s="29" t="s">
        <v>64</v>
      </c>
      <c r="F453" s="108">
        <f>IF(E453="Ж",VLOOKUP(C453,Гонки!$E$2:$Q$30,12,FALSE),VLOOKUP(C453,Гонки!$E$2:$Q$30,13,FALSE))</f>
        <v>15</v>
      </c>
      <c r="G453" s="123" t="s">
        <v>469</v>
      </c>
      <c r="H453" s="121">
        <v>1986</v>
      </c>
      <c r="I453" s="121">
        <v>358</v>
      </c>
      <c r="J453" s="28" t="str">
        <f t="shared" si="56"/>
        <v>Ж</v>
      </c>
      <c r="K453" s="124">
        <v>9.85300925925926E-2</v>
      </c>
      <c r="L453" s="90">
        <f t="shared" si="58"/>
        <v>0.49273775149644616</v>
      </c>
      <c r="M453" s="99">
        <f t="shared" si="57"/>
        <v>5.0772255784522899</v>
      </c>
    </row>
    <row r="454" spans="1:13" x14ac:dyDescent="0.25">
      <c r="A454" s="24" t="str">
        <f t="shared" si="59"/>
        <v>Жук-трейл # 11 Крево</v>
      </c>
      <c r="B454" s="24" t="str">
        <f t="shared" si="60"/>
        <v>Трейл 21</v>
      </c>
      <c r="C454" s="24" t="str">
        <f t="shared" si="61"/>
        <v>Жук-трейл # 11 Крево Трейл 21</v>
      </c>
      <c r="D454" s="107">
        <f>VLOOKUP(C454,Гонки!$E$1:$O$30,11,FALSE)</f>
        <v>10.304113218507693</v>
      </c>
      <c r="E454" s="29" t="s">
        <v>64</v>
      </c>
      <c r="F454" s="108">
        <f>IF(E454="Ж",VLOOKUP(C454,Гонки!$E$2:$Q$30,12,FALSE),VLOOKUP(C454,Гонки!$E$2:$Q$30,13,FALSE))</f>
        <v>15</v>
      </c>
      <c r="G454" s="123" t="s">
        <v>470</v>
      </c>
      <c r="H454" s="121">
        <v>1984</v>
      </c>
      <c r="I454" s="121">
        <v>4801</v>
      </c>
      <c r="J454" s="28" t="str">
        <f t="shared" si="56"/>
        <v>Ж</v>
      </c>
      <c r="K454" s="124">
        <v>9.8997685185185189E-2</v>
      </c>
      <c r="L454" s="90">
        <f t="shared" si="58"/>
        <v>0.48578868014550508</v>
      </c>
      <c r="M454" s="99">
        <f t="shared" si="57"/>
        <v>5.0056215604887049</v>
      </c>
    </row>
    <row r="455" spans="1:13" x14ac:dyDescent="0.25">
      <c r="A455" s="24" t="str">
        <f t="shared" si="59"/>
        <v>Жук-трейл # 11 Крево</v>
      </c>
      <c r="B455" s="24" t="str">
        <f t="shared" si="60"/>
        <v>Трейл 21</v>
      </c>
      <c r="C455" s="24" t="str">
        <f t="shared" si="61"/>
        <v>Жук-трейл # 11 Крево Трейл 21</v>
      </c>
      <c r="D455" s="107">
        <f>VLOOKUP(C455,Гонки!$E$1:$O$30,11,FALSE)</f>
        <v>10.304113218507693</v>
      </c>
      <c r="E455" s="29" t="s">
        <v>64</v>
      </c>
      <c r="F455" s="108">
        <f>IF(E455="Ж",VLOOKUP(C455,Гонки!$E$2:$Q$30,12,FALSE),VLOOKUP(C455,Гонки!$E$2:$Q$30,13,FALSE))</f>
        <v>15</v>
      </c>
      <c r="G455" s="123" t="s">
        <v>471</v>
      </c>
      <c r="H455" s="121">
        <v>1989</v>
      </c>
      <c r="I455" s="121">
        <v>2432</v>
      </c>
      <c r="J455" s="28" t="str">
        <f t="shared" si="56"/>
        <v>Ж</v>
      </c>
      <c r="K455" s="124">
        <v>0.10200925925925926</v>
      </c>
      <c r="L455" s="90">
        <f t="shared" si="58"/>
        <v>0.44402122256445264</v>
      </c>
      <c r="M455" s="99">
        <f t="shared" si="57"/>
        <v>4.5752449487243227</v>
      </c>
    </row>
    <row r="456" spans="1:13" x14ac:dyDescent="0.25">
      <c r="A456" s="24" t="str">
        <f t="shared" si="59"/>
        <v>Жук-трейл # 11 Крево</v>
      </c>
      <c r="B456" s="24" t="str">
        <f t="shared" si="60"/>
        <v>Трейл 21</v>
      </c>
      <c r="C456" s="24" t="str">
        <f t="shared" si="61"/>
        <v>Жук-трейл # 11 Крево Трейл 21</v>
      </c>
      <c r="D456" s="107">
        <f>VLOOKUP(C456,Гонки!$E$1:$O$30,11,FALSE)</f>
        <v>10.304113218507693</v>
      </c>
      <c r="E456" s="29" t="s">
        <v>64</v>
      </c>
      <c r="F456" s="108">
        <f>IF(E456="Ж",VLOOKUP(C456,Гонки!$E$2:$Q$30,12,FALSE),VLOOKUP(C456,Гонки!$E$2:$Q$30,13,FALSE))</f>
        <v>15</v>
      </c>
      <c r="G456" s="123" t="s">
        <v>429</v>
      </c>
      <c r="H456" s="121">
        <v>1996</v>
      </c>
      <c r="I456" s="121">
        <v>5131</v>
      </c>
      <c r="J456" s="28" t="str">
        <f t="shared" si="56"/>
        <v>Ж</v>
      </c>
      <c r="K456" s="124">
        <v>0.10234606481481483</v>
      </c>
      <c r="L456" s="90">
        <f t="shared" si="58"/>
        <v>0.43965201075523364</v>
      </c>
      <c r="M456" s="99">
        <f t="shared" si="57"/>
        <v>4.5302240955664894</v>
      </c>
    </row>
    <row r="457" spans="1:13" x14ac:dyDescent="0.25">
      <c r="A457" s="24" t="str">
        <f t="shared" si="59"/>
        <v>Жук-трейл # 11 Крево</v>
      </c>
      <c r="B457" s="24" t="str">
        <f t="shared" si="60"/>
        <v>Трейл 21</v>
      </c>
      <c r="C457" s="24" t="str">
        <f t="shared" si="61"/>
        <v>Жук-трейл # 11 Крево Трейл 21</v>
      </c>
      <c r="D457" s="107">
        <f>VLOOKUP(C457,Гонки!$E$1:$O$30,11,FALSE)</f>
        <v>10.304113218507693</v>
      </c>
      <c r="E457" s="29" t="s">
        <v>64</v>
      </c>
      <c r="F457" s="108">
        <f>IF(E457="Ж",VLOOKUP(C457,Гонки!$E$2:$Q$30,12,FALSE),VLOOKUP(C457,Гонки!$E$2:$Q$30,13,FALSE))</f>
        <v>15</v>
      </c>
      <c r="G457" s="123" t="s">
        <v>369</v>
      </c>
      <c r="H457" s="121">
        <v>1983</v>
      </c>
      <c r="I457" s="121">
        <v>5164</v>
      </c>
      <c r="J457" s="28" t="str">
        <f t="shared" si="56"/>
        <v>Ж</v>
      </c>
      <c r="K457" s="124">
        <v>0.10238310185185184</v>
      </c>
      <c r="L457" s="90">
        <f t="shared" si="58"/>
        <v>0.43917505163678128</v>
      </c>
      <c r="M457" s="99">
        <f t="shared" si="57"/>
        <v>4.5253094548093564</v>
      </c>
    </row>
    <row r="458" spans="1:13" x14ac:dyDescent="0.25">
      <c r="A458" s="24" t="str">
        <f t="shared" si="59"/>
        <v>Жук-трейл # 11 Крево</v>
      </c>
      <c r="B458" s="24" t="str">
        <f t="shared" si="60"/>
        <v>Трейл 21</v>
      </c>
      <c r="C458" s="24" t="str">
        <f t="shared" si="61"/>
        <v>Жук-трейл # 11 Крево Трейл 21</v>
      </c>
      <c r="D458" s="107">
        <f>VLOOKUP(C458,Гонки!$E$1:$O$30,11,FALSE)</f>
        <v>10.304113218507693</v>
      </c>
      <c r="E458" s="29" t="s">
        <v>64</v>
      </c>
      <c r="F458" s="108">
        <f>IF(E458="Ж",VLOOKUP(C458,Гонки!$E$2:$Q$30,12,FALSE),VLOOKUP(C458,Гонки!$E$2:$Q$30,13,FALSE))</f>
        <v>15</v>
      </c>
      <c r="G458" s="123" t="s">
        <v>377</v>
      </c>
      <c r="H458" s="121">
        <v>1989</v>
      </c>
      <c r="I458" s="121">
        <v>2655</v>
      </c>
      <c r="J458" s="28" t="str">
        <f t="shared" si="56"/>
        <v>Ж</v>
      </c>
      <c r="K458" s="124">
        <v>0.10387615740740741</v>
      </c>
      <c r="L458" s="90">
        <f t="shared" si="58"/>
        <v>0.42050860050031114</v>
      </c>
      <c r="M458" s="99">
        <f t="shared" si="57"/>
        <v>4.3329682289114269</v>
      </c>
    </row>
    <row r="459" spans="1:13" x14ac:dyDescent="0.25">
      <c r="A459" s="24" t="str">
        <f t="shared" si="59"/>
        <v>Жук-трейл # 11 Крево</v>
      </c>
      <c r="B459" s="24" t="str">
        <f t="shared" si="60"/>
        <v>Трейл 21</v>
      </c>
      <c r="C459" s="24" t="str">
        <f t="shared" si="61"/>
        <v>Жук-трейл # 11 Крево Трейл 21</v>
      </c>
      <c r="D459" s="107">
        <f>VLOOKUP(C459,Гонки!$E$1:$O$30,11,FALSE)</f>
        <v>10.304113218507693</v>
      </c>
      <c r="E459" s="29" t="s">
        <v>64</v>
      </c>
      <c r="F459" s="108">
        <f>IF(E459="Ж",VLOOKUP(C459,Гонки!$E$2:$Q$30,12,FALSE),VLOOKUP(C459,Гонки!$E$2:$Q$30,13,FALSE))</f>
        <v>15</v>
      </c>
      <c r="G459" s="123" t="s">
        <v>123</v>
      </c>
      <c r="H459" s="121">
        <v>1986</v>
      </c>
      <c r="I459" s="121">
        <v>4406</v>
      </c>
      <c r="J459" s="28" t="str">
        <f t="shared" si="56"/>
        <v>Ж</v>
      </c>
      <c r="K459" s="124">
        <v>0.10464467592592593</v>
      </c>
      <c r="L459" s="90">
        <f t="shared" si="58"/>
        <v>0.41131173275846294</v>
      </c>
      <c r="M459" s="99">
        <f t="shared" si="57"/>
        <v>4.2382026624437819</v>
      </c>
    </row>
    <row r="460" spans="1:13" x14ac:dyDescent="0.25">
      <c r="A460" s="24" t="str">
        <f t="shared" si="59"/>
        <v>Жук-трейл # 11 Крево</v>
      </c>
      <c r="B460" s="24" t="str">
        <f t="shared" si="60"/>
        <v>Трейл 21</v>
      </c>
      <c r="C460" s="24" t="str">
        <f t="shared" si="61"/>
        <v>Жук-трейл # 11 Крево Трейл 21</v>
      </c>
      <c r="D460" s="107">
        <f>VLOOKUP(C460,Гонки!$E$1:$O$30,11,FALSE)</f>
        <v>10.304113218507693</v>
      </c>
      <c r="E460" s="29" t="s">
        <v>64</v>
      </c>
      <c r="F460" s="108">
        <f>IF(E460="Ж",VLOOKUP(C460,Гонки!$E$2:$Q$30,12,FALSE),VLOOKUP(C460,Гонки!$E$2:$Q$30,13,FALSE))</f>
        <v>15</v>
      </c>
      <c r="G460" s="123" t="s">
        <v>472</v>
      </c>
      <c r="H460" s="121">
        <v>1996</v>
      </c>
      <c r="I460" s="121">
        <v>5059</v>
      </c>
      <c r="J460" s="28" t="str">
        <f t="shared" si="56"/>
        <v>Ж</v>
      </c>
      <c r="K460" s="124">
        <v>0.11280324074074073</v>
      </c>
      <c r="L460" s="90">
        <f t="shared" si="58"/>
        <v>0.32836569550576011</v>
      </c>
      <c r="M460" s="99">
        <f t="shared" si="57"/>
        <v>3.3835173035653749</v>
      </c>
    </row>
    <row r="461" spans="1:13" x14ac:dyDescent="0.25">
      <c r="A461" s="24" t="str">
        <f t="shared" si="59"/>
        <v>Жук-трейл # 11 Крево</v>
      </c>
      <c r="B461" s="24" t="str">
        <f t="shared" si="60"/>
        <v>Трейл 21</v>
      </c>
      <c r="C461" s="24" t="str">
        <f t="shared" si="61"/>
        <v>Жук-трейл # 11 Крево Трейл 21</v>
      </c>
      <c r="D461" s="107">
        <f>VLOOKUP(C461,Гонки!$E$1:$O$30,11,FALSE)</f>
        <v>10.304113218507693</v>
      </c>
      <c r="E461" s="29" t="s">
        <v>64</v>
      </c>
      <c r="F461" s="108">
        <f>IF(E461="Ж",VLOOKUP(C461,Гонки!$E$2:$Q$30,12,FALSE),VLOOKUP(C461,Гонки!$E$2:$Q$30,13,FALSE))</f>
        <v>15</v>
      </c>
      <c r="G461" s="123" t="s">
        <v>473</v>
      </c>
      <c r="H461" s="121">
        <v>1996</v>
      </c>
      <c r="I461" s="121">
        <v>3547</v>
      </c>
      <c r="J461" s="28" t="str">
        <f t="shared" si="56"/>
        <v>Ж</v>
      </c>
      <c r="K461" s="124">
        <v>0.1129074074074074</v>
      </c>
      <c r="L461" s="90">
        <f t="shared" si="58"/>
        <v>0.32745769805076058</v>
      </c>
      <c r="M461" s="99">
        <f t="shared" si="57"/>
        <v>3.374161194986943</v>
      </c>
    </row>
    <row r="462" spans="1:13" x14ac:dyDescent="0.25">
      <c r="A462" s="24" t="str">
        <f t="shared" si="59"/>
        <v>Жук-трейл # 11 Крево</v>
      </c>
      <c r="B462" s="24" t="str">
        <f t="shared" si="60"/>
        <v>Трейл 21</v>
      </c>
      <c r="C462" s="24" t="str">
        <f t="shared" si="61"/>
        <v>Жук-трейл # 11 Крево Трейл 21</v>
      </c>
      <c r="D462" s="107">
        <f>VLOOKUP(C462,Гонки!$E$1:$O$30,11,FALSE)</f>
        <v>10.304113218507693</v>
      </c>
      <c r="E462" s="29" t="s">
        <v>64</v>
      </c>
      <c r="F462" s="108">
        <f>IF(E462="Ж",VLOOKUP(C462,Гонки!$E$2:$Q$30,12,FALSE),VLOOKUP(C462,Гонки!$E$2:$Q$30,13,FALSE))</f>
        <v>15</v>
      </c>
      <c r="G462" s="123" t="s">
        <v>554</v>
      </c>
      <c r="H462" s="121">
        <v>0</v>
      </c>
      <c r="I462" s="121">
        <v>5365</v>
      </c>
      <c r="J462" s="28" t="str">
        <f t="shared" si="56"/>
        <v>Ж</v>
      </c>
      <c r="K462" s="124">
        <v>0.11785185185185186</v>
      </c>
      <c r="L462" s="90">
        <f t="shared" si="58"/>
        <v>0.28794747638072971</v>
      </c>
      <c r="M462" s="99">
        <f t="shared" si="57"/>
        <v>2.9670433976106088</v>
      </c>
    </row>
    <row r="463" spans="1:13" x14ac:dyDescent="0.25">
      <c r="A463" s="24" t="str">
        <f t="shared" si="59"/>
        <v>Жук-трейл # 11 Крево</v>
      </c>
      <c r="B463" s="24" t="str">
        <f t="shared" si="60"/>
        <v>Трейл 21</v>
      </c>
      <c r="C463" s="24" t="str">
        <f t="shared" si="61"/>
        <v>Жук-трейл # 11 Крево Трейл 21</v>
      </c>
      <c r="D463" s="107">
        <f>VLOOKUP(C463,Гонки!$E$1:$O$30,11,FALSE)</f>
        <v>10.304113218507693</v>
      </c>
      <c r="E463" s="29" t="s">
        <v>64</v>
      </c>
      <c r="F463" s="108">
        <f>IF(E463="Ж",VLOOKUP(C463,Гонки!$E$2:$Q$30,12,FALSE),VLOOKUP(C463,Гонки!$E$2:$Q$30,13,FALSE))</f>
        <v>15</v>
      </c>
      <c r="G463" s="123" t="s">
        <v>474</v>
      </c>
      <c r="H463" s="121">
        <v>1984</v>
      </c>
      <c r="I463" s="121">
        <v>5479</v>
      </c>
      <c r="J463" s="28" t="str">
        <f t="shared" si="56"/>
        <v>Ж</v>
      </c>
      <c r="K463" s="124">
        <v>0.11990509259259259</v>
      </c>
      <c r="L463" s="90">
        <f t="shared" si="58"/>
        <v>0.27340699634705395</v>
      </c>
      <c r="M463" s="99">
        <f t="shared" si="57"/>
        <v>2.817216645092163</v>
      </c>
    </row>
    <row r="464" spans="1:13" s="134" customFormat="1" x14ac:dyDescent="0.25">
      <c r="A464" s="130" t="str">
        <f t="shared" si="59"/>
        <v>Жук-трейл # 11 Крево</v>
      </c>
      <c r="B464" s="130" t="str">
        <f t="shared" si="60"/>
        <v>Трейл 21</v>
      </c>
      <c r="C464" s="130" t="str">
        <f t="shared" si="61"/>
        <v>Жук-трейл # 11 Крево Трейл 21</v>
      </c>
      <c r="D464" s="135">
        <f>VLOOKUP(C464,Гонки!$E$1:$O$30,11,FALSE)</f>
        <v>10.304113218507693</v>
      </c>
      <c r="E464" s="132" t="s">
        <v>278</v>
      </c>
      <c r="F464" s="131">
        <f>IF(E464="Ж",VLOOKUP(C464,Гонки!$E$2:$Q$30,12,FALSE),VLOOKUP(C464,Гонки!$E$2:$Q$30,13,FALSE))</f>
        <v>50</v>
      </c>
      <c r="G464" s="136" t="s">
        <v>259</v>
      </c>
      <c r="H464" s="131">
        <v>1986</v>
      </c>
      <c r="I464" s="131">
        <v>3870</v>
      </c>
      <c r="J464" s="133" t="str">
        <f t="shared" si="56"/>
        <v>М</v>
      </c>
      <c r="K464" s="140">
        <v>6.769212962962963E-2</v>
      </c>
      <c r="L464" s="139">
        <f>($K$464/K464)^3</f>
        <v>1</v>
      </c>
      <c r="M464" s="135">
        <f t="shared" si="57"/>
        <v>10.304113218507693</v>
      </c>
    </row>
    <row r="465" spans="1:13" x14ac:dyDescent="0.25">
      <c r="A465" s="24" t="str">
        <f t="shared" si="59"/>
        <v>Жук-трейл # 11 Крево</v>
      </c>
      <c r="B465" s="24" t="str">
        <f t="shared" si="60"/>
        <v>Трейл 21</v>
      </c>
      <c r="C465" s="24" t="str">
        <f t="shared" si="61"/>
        <v>Жук-трейл # 11 Крево Трейл 21</v>
      </c>
      <c r="D465" s="107">
        <f>VLOOKUP(C465,Гонки!$E$1:$O$30,11,FALSE)</f>
        <v>10.304113218507693</v>
      </c>
      <c r="E465" s="29" t="s">
        <v>278</v>
      </c>
      <c r="F465" s="108">
        <f>IF(E465="Ж",VLOOKUP(C465,Гонки!$E$2:$Q$30,12,FALSE),VLOOKUP(C465,Гонки!$E$2:$Q$30,13,FALSE))</f>
        <v>50</v>
      </c>
      <c r="G465" s="123" t="s">
        <v>131</v>
      </c>
      <c r="H465" s="13">
        <v>1987</v>
      </c>
      <c r="I465" s="13">
        <v>3023</v>
      </c>
      <c r="J465" s="28" t="str">
        <f t="shared" si="56"/>
        <v>М</v>
      </c>
      <c r="K465" s="92">
        <v>6.7927083333333332E-2</v>
      </c>
      <c r="L465" s="90">
        <f t="shared" ref="L465:L511" si="62">($K$464/K465)^3</f>
        <v>0.98965911921837446</v>
      </c>
      <c r="M465" s="99">
        <f t="shared" si="57"/>
        <v>10.197559612154732</v>
      </c>
    </row>
    <row r="466" spans="1:13" x14ac:dyDescent="0.25">
      <c r="A466" s="24" t="str">
        <f t="shared" si="59"/>
        <v>Жук-трейл # 11 Крево</v>
      </c>
      <c r="B466" s="24" t="str">
        <f t="shared" si="60"/>
        <v>Трейл 21</v>
      </c>
      <c r="C466" s="24" t="str">
        <f t="shared" si="61"/>
        <v>Жук-трейл # 11 Крево Трейл 21</v>
      </c>
      <c r="D466" s="107">
        <f>VLOOKUP(C466,Гонки!$E$1:$O$30,11,FALSE)</f>
        <v>10.304113218507693</v>
      </c>
      <c r="E466" s="29" t="s">
        <v>278</v>
      </c>
      <c r="F466" s="108">
        <f>IF(E466="Ж",VLOOKUP(C466,Гонки!$E$2:$Q$30,12,FALSE),VLOOKUP(C466,Гонки!$E$2:$Q$30,13,FALSE))</f>
        <v>50</v>
      </c>
      <c r="G466" s="123" t="s">
        <v>128</v>
      </c>
      <c r="H466" s="13">
        <v>1997</v>
      </c>
      <c r="I466" s="13">
        <v>2648</v>
      </c>
      <c r="J466" s="28" t="str">
        <f t="shared" si="56"/>
        <v>М</v>
      </c>
      <c r="K466" s="92">
        <v>6.8645833333333336E-2</v>
      </c>
      <c r="L466" s="90">
        <f t="shared" si="62"/>
        <v>0.95889706130584296</v>
      </c>
      <c r="M466" s="99">
        <f t="shared" si="57"/>
        <v>9.8805838845897185</v>
      </c>
    </row>
    <row r="467" spans="1:13" x14ac:dyDescent="0.25">
      <c r="A467" s="24" t="str">
        <f t="shared" si="59"/>
        <v>Жук-трейл # 11 Крево</v>
      </c>
      <c r="B467" s="24" t="str">
        <f t="shared" si="60"/>
        <v>Трейл 21</v>
      </c>
      <c r="C467" s="24" t="str">
        <f t="shared" si="61"/>
        <v>Жук-трейл # 11 Крево Трейл 21</v>
      </c>
      <c r="D467" s="107">
        <f>VLOOKUP(C467,Гонки!$E$1:$O$30,11,FALSE)</f>
        <v>10.304113218507693</v>
      </c>
      <c r="E467" s="29" t="s">
        <v>278</v>
      </c>
      <c r="F467" s="108">
        <f>IF(E467="Ж",VLOOKUP(C467,Гонки!$E$2:$Q$30,12,FALSE),VLOOKUP(C467,Гонки!$E$2:$Q$30,13,FALSE))</f>
        <v>50</v>
      </c>
      <c r="G467" s="123" t="s">
        <v>130</v>
      </c>
      <c r="H467" s="13">
        <v>1987</v>
      </c>
      <c r="I467" s="13">
        <v>4190</v>
      </c>
      <c r="J467" s="28" t="str">
        <f t="shared" si="56"/>
        <v>М</v>
      </c>
      <c r="K467" s="92">
        <v>7.3502314814814826E-2</v>
      </c>
      <c r="L467" s="90">
        <f t="shared" si="62"/>
        <v>0.7811087136624415</v>
      </c>
      <c r="M467" s="99">
        <f t="shared" si="57"/>
        <v>8.0486326215407047</v>
      </c>
    </row>
    <row r="468" spans="1:13" x14ac:dyDescent="0.25">
      <c r="A468" s="24" t="str">
        <f t="shared" si="59"/>
        <v>Жук-трейл # 11 Крево</v>
      </c>
      <c r="B468" s="24" t="str">
        <f t="shared" si="60"/>
        <v>Трейл 21</v>
      </c>
      <c r="C468" s="24" t="str">
        <f t="shared" si="61"/>
        <v>Жук-трейл # 11 Крево Трейл 21</v>
      </c>
      <c r="D468" s="107">
        <f>VLOOKUP(C468,Гонки!$E$1:$O$30,11,FALSE)</f>
        <v>10.304113218507693</v>
      </c>
      <c r="E468" s="29" t="s">
        <v>278</v>
      </c>
      <c r="F468" s="108">
        <f>IF(E468="Ж",VLOOKUP(C468,Гонки!$E$2:$Q$30,12,FALSE),VLOOKUP(C468,Гонки!$E$2:$Q$30,13,FALSE))</f>
        <v>50</v>
      </c>
      <c r="G468" s="123" t="s">
        <v>475</v>
      </c>
      <c r="H468" s="13">
        <v>1988</v>
      </c>
      <c r="I468" s="13">
        <v>5287</v>
      </c>
      <c r="J468" s="28" t="str">
        <f t="shared" si="56"/>
        <v>М</v>
      </c>
      <c r="K468" s="92">
        <v>7.3813657407407404E-2</v>
      </c>
      <c r="L468" s="90">
        <f t="shared" si="62"/>
        <v>0.77126630420629083</v>
      </c>
      <c r="M468" s="99">
        <f t="shared" si="57"/>
        <v>7.9472153201616171</v>
      </c>
    </row>
    <row r="469" spans="1:13" x14ac:dyDescent="0.25">
      <c r="A469" s="24" t="str">
        <f t="shared" si="59"/>
        <v>Жук-трейл # 11 Крево</v>
      </c>
      <c r="B469" s="24" t="str">
        <f t="shared" si="60"/>
        <v>Трейл 21</v>
      </c>
      <c r="C469" s="24" t="str">
        <f t="shared" si="61"/>
        <v>Жук-трейл # 11 Крево Трейл 21</v>
      </c>
      <c r="D469" s="107">
        <f>VLOOKUP(C469,Гонки!$E$1:$O$30,11,FALSE)</f>
        <v>10.304113218507693</v>
      </c>
      <c r="E469" s="29" t="s">
        <v>278</v>
      </c>
      <c r="F469" s="108">
        <f>IF(E469="Ж",VLOOKUP(C469,Гонки!$E$2:$Q$30,12,FALSE),VLOOKUP(C469,Гонки!$E$2:$Q$30,13,FALSE))</f>
        <v>50</v>
      </c>
      <c r="G469" s="123" t="s">
        <v>109</v>
      </c>
      <c r="H469" s="13">
        <v>1993</v>
      </c>
      <c r="I469" s="13">
        <v>4935</v>
      </c>
      <c r="J469" s="28" t="str">
        <f t="shared" si="56"/>
        <v>М</v>
      </c>
      <c r="K469" s="92">
        <v>7.539930555555556E-2</v>
      </c>
      <c r="L469" s="90">
        <f t="shared" si="62"/>
        <v>0.72362322038519433</v>
      </c>
      <c r="M469" s="99">
        <f t="shared" si="57"/>
        <v>7.4562955903901864</v>
      </c>
    </row>
    <row r="470" spans="1:13" x14ac:dyDescent="0.25">
      <c r="A470" s="24" t="str">
        <f t="shared" si="59"/>
        <v>Жук-трейл # 11 Крево</v>
      </c>
      <c r="B470" s="24" t="str">
        <f t="shared" si="60"/>
        <v>Трейл 21</v>
      </c>
      <c r="C470" s="24" t="str">
        <f t="shared" si="61"/>
        <v>Жук-трейл # 11 Крево Трейл 21</v>
      </c>
      <c r="D470" s="107">
        <f>VLOOKUP(C470,Гонки!$E$1:$O$30,11,FALSE)</f>
        <v>10.304113218507693</v>
      </c>
      <c r="E470" s="29" t="s">
        <v>278</v>
      </c>
      <c r="F470" s="108">
        <f>IF(E470="Ж",VLOOKUP(C470,Гонки!$E$2:$Q$30,12,FALSE),VLOOKUP(C470,Гонки!$E$2:$Q$30,13,FALSE))</f>
        <v>50</v>
      </c>
      <c r="G470" s="123" t="s">
        <v>309</v>
      </c>
      <c r="H470" s="13">
        <v>1979</v>
      </c>
      <c r="I470" s="13">
        <v>1518</v>
      </c>
      <c r="J470" s="28" t="str">
        <f t="shared" si="56"/>
        <v>М</v>
      </c>
      <c r="K470" s="92">
        <v>7.5406249999999994E-2</v>
      </c>
      <c r="L470" s="90">
        <f t="shared" si="62"/>
        <v>0.72342331526535664</v>
      </c>
      <c r="M470" s="99">
        <f t="shared" si="57"/>
        <v>7.4542357454024195</v>
      </c>
    </row>
    <row r="471" spans="1:13" x14ac:dyDescent="0.25">
      <c r="A471" s="24" t="str">
        <f t="shared" si="59"/>
        <v>Жук-трейл # 11 Крево</v>
      </c>
      <c r="B471" s="24" t="str">
        <f t="shared" si="60"/>
        <v>Трейл 21</v>
      </c>
      <c r="C471" s="24" t="str">
        <f t="shared" si="61"/>
        <v>Жук-трейл # 11 Крево Трейл 21</v>
      </c>
      <c r="D471" s="107">
        <f>VLOOKUP(C471,Гонки!$E$1:$O$30,11,FALSE)</f>
        <v>10.304113218507693</v>
      </c>
      <c r="E471" s="29" t="s">
        <v>278</v>
      </c>
      <c r="F471" s="108">
        <f>IF(E471="Ж",VLOOKUP(C471,Гонки!$E$2:$Q$30,12,FALSE),VLOOKUP(C471,Гонки!$E$2:$Q$30,13,FALSE))</f>
        <v>50</v>
      </c>
      <c r="G471" s="123" t="s">
        <v>436</v>
      </c>
      <c r="H471" s="13">
        <v>1983</v>
      </c>
      <c r="I471" s="13">
        <v>2784</v>
      </c>
      <c r="J471" s="28" t="str">
        <f t="shared" si="56"/>
        <v>М</v>
      </c>
      <c r="K471" s="92">
        <v>7.6113425925925918E-2</v>
      </c>
      <c r="L471" s="90">
        <f t="shared" si="62"/>
        <v>0.70344593020184398</v>
      </c>
      <c r="M471" s="99">
        <f t="shared" si="57"/>
        <v>7.2483865078982603</v>
      </c>
    </row>
    <row r="472" spans="1:13" x14ac:dyDescent="0.25">
      <c r="A472" s="24" t="str">
        <f t="shared" si="59"/>
        <v>Жук-трейл # 11 Крево</v>
      </c>
      <c r="B472" s="24" t="str">
        <f t="shared" si="60"/>
        <v>Трейл 21</v>
      </c>
      <c r="C472" s="24" t="str">
        <f t="shared" si="61"/>
        <v>Жук-трейл # 11 Крево Трейл 21</v>
      </c>
      <c r="D472" s="107">
        <f>VLOOKUP(C472,Гонки!$E$1:$O$30,11,FALSE)</f>
        <v>10.304113218507693</v>
      </c>
      <c r="E472" s="29" t="s">
        <v>278</v>
      </c>
      <c r="F472" s="108">
        <f>IF(E472="Ж",VLOOKUP(C472,Гонки!$E$2:$Q$30,12,FALSE),VLOOKUP(C472,Гонки!$E$2:$Q$30,13,FALSE))</f>
        <v>50</v>
      </c>
      <c r="G472" s="123" t="s">
        <v>202</v>
      </c>
      <c r="H472" s="13">
        <v>1982</v>
      </c>
      <c r="I472" s="13">
        <v>4776</v>
      </c>
      <c r="J472" s="28" t="str">
        <f t="shared" si="56"/>
        <v>М</v>
      </c>
      <c r="K472" s="92">
        <v>7.7092592592592588E-2</v>
      </c>
      <c r="L472" s="90">
        <f t="shared" si="62"/>
        <v>0.67698115446801022</v>
      </c>
      <c r="M472" s="99">
        <f t="shared" si="57"/>
        <v>6.9756904624344225</v>
      </c>
    </row>
    <row r="473" spans="1:13" x14ac:dyDescent="0.25">
      <c r="A473" s="24" t="str">
        <f t="shared" si="59"/>
        <v>Жук-трейл # 11 Крево</v>
      </c>
      <c r="B473" s="24" t="str">
        <f t="shared" si="60"/>
        <v>Трейл 21</v>
      </c>
      <c r="C473" s="24" t="str">
        <f t="shared" si="61"/>
        <v>Жук-трейл # 11 Крево Трейл 21</v>
      </c>
      <c r="D473" s="107">
        <f>VLOOKUP(C473,Гонки!$E$1:$O$30,11,FALSE)</f>
        <v>10.304113218507693</v>
      </c>
      <c r="E473" s="29" t="s">
        <v>278</v>
      </c>
      <c r="F473" s="108">
        <f>IF(E473="Ж",VLOOKUP(C473,Гонки!$E$2:$Q$30,12,FALSE),VLOOKUP(C473,Гонки!$E$2:$Q$30,13,FALSE))</f>
        <v>50</v>
      </c>
      <c r="G473" s="123" t="s">
        <v>476</v>
      </c>
      <c r="H473" s="13">
        <v>1984</v>
      </c>
      <c r="I473" s="13">
        <v>5360</v>
      </c>
      <c r="J473" s="28" t="str">
        <f t="shared" si="56"/>
        <v>М</v>
      </c>
      <c r="K473" s="92">
        <v>7.7228009259259267E-2</v>
      </c>
      <c r="L473" s="90">
        <f t="shared" si="62"/>
        <v>0.67342620550507915</v>
      </c>
      <c r="M473" s="99">
        <f t="shared" si="57"/>
        <v>6.9390598658343645</v>
      </c>
    </row>
    <row r="474" spans="1:13" x14ac:dyDescent="0.25">
      <c r="A474" s="24" t="str">
        <f t="shared" si="59"/>
        <v>Жук-трейл # 11 Крево</v>
      </c>
      <c r="B474" s="24" t="str">
        <f t="shared" si="60"/>
        <v>Трейл 21</v>
      </c>
      <c r="C474" s="24" t="str">
        <f t="shared" si="61"/>
        <v>Жук-трейл # 11 Крево Трейл 21</v>
      </c>
      <c r="D474" s="107">
        <f>VLOOKUP(C474,Гонки!$E$1:$O$30,11,FALSE)</f>
        <v>10.304113218507693</v>
      </c>
      <c r="E474" s="29" t="s">
        <v>278</v>
      </c>
      <c r="F474" s="108">
        <f>IF(E474="Ж",VLOOKUP(C474,Гонки!$E$2:$Q$30,12,FALSE),VLOOKUP(C474,Гонки!$E$2:$Q$30,13,FALSE))</f>
        <v>50</v>
      </c>
      <c r="G474" s="123" t="s">
        <v>555</v>
      </c>
      <c r="H474" s="13">
        <v>1990</v>
      </c>
      <c r="I474" s="13">
        <v>4193</v>
      </c>
      <c r="J474" s="28" t="str">
        <f t="shared" si="56"/>
        <v>М</v>
      </c>
      <c r="K474" s="92">
        <v>7.7229166666666668E-2</v>
      </c>
      <c r="L474" s="90">
        <f t="shared" si="62"/>
        <v>0.67339592872632104</v>
      </c>
      <c r="M474" s="99">
        <f t="shared" si="57"/>
        <v>6.9387478904781492</v>
      </c>
    </row>
    <row r="475" spans="1:13" x14ac:dyDescent="0.25">
      <c r="A475" s="24" t="str">
        <f t="shared" si="59"/>
        <v>Жук-трейл # 11 Крево</v>
      </c>
      <c r="B475" s="24" t="str">
        <f t="shared" si="60"/>
        <v>Трейл 21</v>
      </c>
      <c r="C475" s="24" t="str">
        <f t="shared" si="61"/>
        <v>Жук-трейл # 11 Крево Трейл 21</v>
      </c>
      <c r="D475" s="107">
        <f>VLOOKUP(C475,Гонки!$E$1:$O$30,11,FALSE)</f>
        <v>10.304113218507693</v>
      </c>
      <c r="E475" s="29" t="s">
        <v>278</v>
      </c>
      <c r="F475" s="108">
        <f>IF(E475="Ж",VLOOKUP(C475,Гонки!$E$2:$Q$30,12,FALSE),VLOOKUP(C475,Гонки!$E$2:$Q$30,13,FALSE))</f>
        <v>50</v>
      </c>
      <c r="G475" s="123" t="s">
        <v>283</v>
      </c>
      <c r="H475" s="13">
        <v>1987</v>
      </c>
      <c r="I475" s="13">
        <v>1614</v>
      </c>
      <c r="J475" s="28" t="str">
        <f t="shared" si="56"/>
        <v>М</v>
      </c>
      <c r="K475" s="92">
        <v>7.7533564814814812E-2</v>
      </c>
      <c r="L475" s="90">
        <f t="shared" si="62"/>
        <v>0.6654957333584004</v>
      </c>
      <c r="M475" s="99">
        <f t="shared" si="57"/>
        <v>6.8573433829587644</v>
      </c>
    </row>
    <row r="476" spans="1:13" x14ac:dyDescent="0.25">
      <c r="A476" s="24" t="str">
        <f t="shared" si="59"/>
        <v>Жук-трейл # 11 Крево</v>
      </c>
      <c r="B476" s="24" t="str">
        <f t="shared" si="60"/>
        <v>Трейл 21</v>
      </c>
      <c r="C476" s="24" t="str">
        <f t="shared" si="61"/>
        <v>Жук-трейл # 11 Крево Трейл 21</v>
      </c>
      <c r="D476" s="107">
        <f>VLOOKUP(C476,Гонки!$E$1:$O$30,11,FALSE)</f>
        <v>10.304113218507693</v>
      </c>
      <c r="E476" s="29" t="s">
        <v>278</v>
      </c>
      <c r="F476" s="108">
        <f>IF(E476="Ж",VLOOKUP(C476,Гонки!$E$2:$Q$30,12,FALSE),VLOOKUP(C476,Гонки!$E$2:$Q$30,13,FALSE))</f>
        <v>50</v>
      </c>
      <c r="G476" s="123" t="s">
        <v>446</v>
      </c>
      <c r="H476" s="13">
        <v>1982</v>
      </c>
      <c r="I476" s="13">
        <v>5149</v>
      </c>
      <c r="J476" s="28" t="str">
        <f t="shared" si="56"/>
        <v>М</v>
      </c>
      <c r="K476" s="92">
        <v>7.8581018518518522E-2</v>
      </c>
      <c r="L476" s="90">
        <f t="shared" si="62"/>
        <v>0.63923650981473323</v>
      </c>
      <c r="M476" s="99">
        <f t="shared" si="57"/>
        <v>6.5867653705347156</v>
      </c>
    </row>
    <row r="477" spans="1:13" x14ac:dyDescent="0.25">
      <c r="A477" s="24" t="str">
        <f t="shared" si="59"/>
        <v>Жук-трейл # 11 Крево</v>
      </c>
      <c r="B477" s="24" t="str">
        <f t="shared" si="60"/>
        <v>Трейл 21</v>
      </c>
      <c r="C477" s="24" t="str">
        <f t="shared" si="61"/>
        <v>Жук-трейл # 11 Крево Трейл 21</v>
      </c>
      <c r="D477" s="107">
        <f>VLOOKUP(C477,Гонки!$E$1:$O$30,11,FALSE)</f>
        <v>10.304113218507693</v>
      </c>
      <c r="E477" s="29" t="s">
        <v>278</v>
      </c>
      <c r="F477" s="108">
        <f>IF(E477="Ж",VLOOKUP(C477,Гонки!$E$2:$Q$30,12,FALSE),VLOOKUP(C477,Гонки!$E$2:$Q$30,13,FALSE))</f>
        <v>50</v>
      </c>
      <c r="G477" s="123" t="s">
        <v>136</v>
      </c>
      <c r="H477" s="13">
        <v>1988</v>
      </c>
      <c r="I477" s="13">
        <v>2542</v>
      </c>
      <c r="J477" s="28" t="str">
        <f t="shared" si="56"/>
        <v>М</v>
      </c>
      <c r="K477" s="92">
        <v>7.9313657407407409E-2</v>
      </c>
      <c r="L477" s="90">
        <f t="shared" si="62"/>
        <v>0.62168530393577559</v>
      </c>
      <c r="M477" s="99">
        <f t="shared" si="57"/>
        <v>6.4059157580365982</v>
      </c>
    </row>
    <row r="478" spans="1:13" x14ac:dyDescent="0.25">
      <c r="A478" s="24" t="str">
        <f t="shared" si="59"/>
        <v>Жук-трейл # 11 Крево</v>
      </c>
      <c r="B478" s="24" t="str">
        <f t="shared" si="60"/>
        <v>Трейл 21</v>
      </c>
      <c r="C478" s="24" t="str">
        <f t="shared" si="61"/>
        <v>Жук-трейл # 11 Крево Трейл 21</v>
      </c>
      <c r="D478" s="107">
        <f>VLOOKUP(C478,Гонки!$E$1:$O$30,11,FALSE)</f>
        <v>10.304113218507693</v>
      </c>
      <c r="E478" s="29" t="s">
        <v>278</v>
      </c>
      <c r="F478" s="108">
        <f>IF(E478="Ж",VLOOKUP(C478,Гонки!$E$2:$Q$30,12,FALSE),VLOOKUP(C478,Гонки!$E$2:$Q$30,13,FALSE))</f>
        <v>50</v>
      </c>
      <c r="G478" s="123" t="s">
        <v>445</v>
      </c>
      <c r="H478" s="13">
        <v>1992</v>
      </c>
      <c r="I478" s="13">
        <v>3276</v>
      </c>
      <c r="J478" s="28" t="str">
        <f t="shared" si="56"/>
        <v>М</v>
      </c>
      <c r="K478" s="92">
        <v>8.0959490740740728E-2</v>
      </c>
      <c r="L478" s="90">
        <f t="shared" si="62"/>
        <v>0.58453595422242666</v>
      </c>
      <c r="M478" s="99">
        <f t="shared" si="57"/>
        <v>6.023124652596314</v>
      </c>
    </row>
    <row r="479" spans="1:13" x14ac:dyDescent="0.25">
      <c r="A479" s="24" t="str">
        <f t="shared" si="59"/>
        <v>Жук-трейл # 11 Крево</v>
      </c>
      <c r="B479" s="24" t="str">
        <f t="shared" si="60"/>
        <v>Трейл 21</v>
      </c>
      <c r="C479" s="24" t="str">
        <f t="shared" si="61"/>
        <v>Жук-трейл # 11 Крево Трейл 21</v>
      </c>
      <c r="D479" s="107">
        <f>VLOOKUP(C479,Гонки!$E$1:$O$30,11,FALSE)</f>
        <v>10.304113218507693</v>
      </c>
      <c r="E479" s="29" t="s">
        <v>278</v>
      </c>
      <c r="F479" s="108">
        <f>IF(E479="Ж",VLOOKUP(C479,Гонки!$E$2:$Q$30,12,FALSE),VLOOKUP(C479,Гонки!$E$2:$Q$30,13,FALSE))</f>
        <v>50</v>
      </c>
      <c r="G479" s="123" t="s">
        <v>213</v>
      </c>
      <c r="H479" s="13">
        <v>1994</v>
      </c>
      <c r="I479" s="13">
        <v>3181</v>
      </c>
      <c r="J479" s="28" t="str">
        <f t="shared" si="56"/>
        <v>М</v>
      </c>
      <c r="K479" s="92">
        <v>8.1571759259259261E-2</v>
      </c>
      <c r="L479" s="90">
        <f t="shared" si="62"/>
        <v>0.57147211758281113</v>
      </c>
      <c r="M479" s="99">
        <f t="shared" si="57"/>
        <v>5.8885134007936264</v>
      </c>
    </row>
    <row r="480" spans="1:13" x14ac:dyDescent="0.25">
      <c r="A480" s="24" t="str">
        <f t="shared" si="59"/>
        <v>Жук-трейл # 11 Крево</v>
      </c>
      <c r="B480" s="24" t="str">
        <f t="shared" si="60"/>
        <v>Трейл 21</v>
      </c>
      <c r="C480" s="24" t="str">
        <f t="shared" si="61"/>
        <v>Жук-трейл # 11 Крево Трейл 21</v>
      </c>
      <c r="D480" s="107">
        <f>VLOOKUP(C480,Гонки!$E$1:$O$30,11,FALSE)</f>
        <v>10.304113218507693</v>
      </c>
      <c r="E480" s="29" t="s">
        <v>278</v>
      </c>
      <c r="F480" s="108">
        <f>IF(E480="Ж",VLOOKUP(C480,Гонки!$E$2:$Q$30,12,FALSE),VLOOKUP(C480,Гонки!$E$2:$Q$30,13,FALSE))</f>
        <v>50</v>
      </c>
      <c r="G480" s="123" t="s">
        <v>308</v>
      </c>
      <c r="H480" s="13">
        <v>1987</v>
      </c>
      <c r="I480" s="13">
        <v>4543</v>
      </c>
      <c r="J480" s="28" t="str">
        <f t="shared" si="56"/>
        <v>М</v>
      </c>
      <c r="K480" s="92">
        <v>8.1811342592592595E-2</v>
      </c>
      <c r="L480" s="90">
        <f t="shared" si="62"/>
        <v>0.56646616262326455</v>
      </c>
      <c r="M480" s="99">
        <f t="shared" si="57"/>
        <v>5.8369314741237091</v>
      </c>
    </row>
    <row r="481" spans="1:13" x14ac:dyDescent="0.25">
      <c r="A481" s="24" t="str">
        <f t="shared" si="59"/>
        <v>Жук-трейл # 11 Крево</v>
      </c>
      <c r="B481" s="24" t="str">
        <f t="shared" si="60"/>
        <v>Трейл 21</v>
      </c>
      <c r="C481" s="24" t="str">
        <f t="shared" si="61"/>
        <v>Жук-трейл # 11 Крево Трейл 21</v>
      </c>
      <c r="D481" s="107">
        <f>VLOOKUP(C481,Гонки!$E$1:$O$30,11,FALSE)</f>
        <v>10.304113218507693</v>
      </c>
      <c r="E481" s="29" t="s">
        <v>278</v>
      </c>
      <c r="F481" s="108">
        <f>IF(E481="Ж",VLOOKUP(C481,Гонки!$E$2:$Q$30,12,FALSE),VLOOKUP(C481,Гонки!$E$2:$Q$30,13,FALSE))</f>
        <v>50</v>
      </c>
      <c r="G481" s="123" t="s">
        <v>477</v>
      </c>
      <c r="H481" s="13">
        <v>1992</v>
      </c>
      <c r="I481" s="13"/>
      <c r="J481" s="28" t="str">
        <f t="shared" si="56"/>
        <v>М</v>
      </c>
      <c r="K481" s="92">
        <v>8.1817129629629629E-2</v>
      </c>
      <c r="L481" s="90">
        <f t="shared" si="62"/>
        <v>0.56634597035491452</v>
      </c>
      <c r="M481" s="99">
        <f t="shared" si="57"/>
        <v>5.8356929993826405</v>
      </c>
    </row>
    <row r="482" spans="1:13" x14ac:dyDescent="0.25">
      <c r="A482" s="24" t="str">
        <f t="shared" si="59"/>
        <v>Жук-трейл # 11 Крево</v>
      </c>
      <c r="B482" s="24" t="str">
        <f t="shared" si="60"/>
        <v>Трейл 21</v>
      </c>
      <c r="C482" s="24" t="str">
        <f t="shared" si="61"/>
        <v>Жук-трейл # 11 Крево Трейл 21</v>
      </c>
      <c r="D482" s="107">
        <f>VLOOKUP(C482,Гонки!$E$1:$O$30,11,FALSE)</f>
        <v>10.304113218507693</v>
      </c>
      <c r="E482" s="29" t="s">
        <v>278</v>
      </c>
      <c r="F482" s="108">
        <f>IF(E482="Ж",VLOOKUP(C482,Гонки!$E$2:$Q$30,12,FALSE),VLOOKUP(C482,Гонки!$E$2:$Q$30,13,FALSE))</f>
        <v>50</v>
      </c>
      <c r="G482" s="123" t="s">
        <v>478</v>
      </c>
      <c r="H482" s="13">
        <v>1981</v>
      </c>
      <c r="I482" s="13">
        <v>4228</v>
      </c>
      <c r="J482" s="28" t="str">
        <f t="shared" si="56"/>
        <v>М</v>
      </c>
      <c r="K482" s="92">
        <v>8.2028935185185184E-2</v>
      </c>
      <c r="L482" s="90">
        <f t="shared" si="62"/>
        <v>0.56197023069149876</v>
      </c>
      <c r="M482" s="99">
        <f t="shared" si="57"/>
        <v>5.7906048824760896</v>
      </c>
    </row>
    <row r="483" spans="1:13" x14ac:dyDescent="0.25">
      <c r="A483" s="24" t="str">
        <f t="shared" si="59"/>
        <v>Жук-трейл # 11 Крево</v>
      </c>
      <c r="B483" s="24" t="str">
        <f t="shared" si="60"/>
        <v>Трейл 21</v>
      </c>
      <c r="C483" s="24" t="str">
        <f t="shared" si="61"/>
        <v>Жук-трейл # 11 Крево Трейл 21</v>
      </c>
      <c r="D483" s="107">
        <f>VLOOKUP(C483,Гонки!$E$1:$O$30,11,FALSE)</f>
        <v>10.304113218507693</v>
      </c>
      <c r="E483" s="29" t="s">
        <v>278</v>
      </c>
      <c r="F483" s="108">
        <f>IF(E483="Ж",VLOOKUP(C483,Гонки!$E$2:$Q$30,12,FALSE),VLOOKUP(C483,Гонки!$E$2:$Q$30,13,FALSE))</f>
        <v>50</v>
      </c>
      <c r="G483" s="123" t="s">
        <v>479</v>
      </c>
      <c r="H483" s="13">
        <v>1981</v>
      </c>
      <c r="I483" s="13">
        <v>4211</v>
      </c>
      <c r="J483" s="28" t="str">
        <f t="shared" si="56"/>
        <v>М</v>
      </c>
      <c r="K483" s="92">
        <v>8.2037037037037033E-2</v>
      </c>
      <c r="L483" s="90">
        <f t="shared" si="62"/>
        <v>0.56180374918194431</v>
      </c>
      <c r="M483" s="99">
        <f t="shared" si="57"/>
        <v>5.7888894381528528</v>
      </c>
    </row>
    <row r="484" spans="1:13" x14ac:dyDescent="0.25">
      <c r="A484" s="24" t="str">
        <f t="shared" si="59"/>
        <v>Жук-трейл # 11 Крево</v>
      </c>
      <c r="B484" s="24" t="str">
        <f t="shared" si="60"/>
        <v>Трейл 21</v>
      </c>
      <c r="C484" s="24" t="str">
        <f t="shared" si="61"/>
        <v>Жук-трейл # 11 Крево Трейл 21</v>
      </c>
      <c r="D484" s="107">
        <f>VLOOKUP(C484,Гонки!$E$1:$O$30,11,FALSE)</f>
        <v>10.304113218507693</v>
      </c>
      <c r="E484" s="29" t="s">
        <v>278</v>
      </c>
      <c r="F484" s="108">
        <f>IF(E484="Ж",VLOOKUP(C484,Гонки!$E$2:$Q$30,12,FALSE),VLOOKUP(C484,Гонки!$E$2:$Q$30,13,FALSE))</f>
        <v>50</v>
      </c>
      <c r="G484" s="123" t="s">
        <v>480</v>
      </c>
      <c r="H484" s="13">
        <v>1984</v>
      </c>
      <c r="I484" s="13">
        <v>5150</v>
      </c>
      <c r="J484" s="28" t="str">
        <f t="shared" si="56"/>
        <v>М</v>
      </c>
      <c r="K484" s="92">
        <v>8.2049768518518515E-2</v>
      </c>
      <c r="L484" s="90">
        <f t="shared" si="62"/>
        <v>0.56154226821630926</v>
      </c>
      <c r="M484" s="99">
        <f t="shared" si="57"/>
        <v>5.7861951086784646</v>
      </c>
    </row>
    <row r="485" spans="1:13" x14ac:dyDescent="0.25">
      <c r="A485" s="24" t="str">
        <f t="shared" si="59"/>
        <v>Жук-трейл # 11 Крево</v>
      </c>
      <c r="B485" s="24" t="str">
        <f t="shared" si="60"/>
        <v>Трейл 21</v>
      </c>
      <c r="C485" s="24" t="str">
        <f t="shared" si="61"/>
        <v>Жук-трейл # 11 Крево Трейл 21</v>
      </c>
      <c r="D485" s="107">
        <f>VLOOKUP(C485,Гонки!$E$1:$O$30,11,FALSE)</f>
        <v>10.304113218507693</v>
      </c>
      <c r="E485" s="29" t="s">
        <v>278</v>
      </c>
      <c r="F485" s="108">
        <f>IF(E485="Ж",VLOOKUP(C485,Гонки!$E$2:$Q$30,12,FALSE),VLOOKUP(C485,Гонки!$E$2:$Q$30,13,FALSE))</f>
        <v>50</v>
      </c>
      <c r="G485" s="123" t="s">
        <v>99</v>
      </c>
      <c r="H485" s="13">
        <v>1993</v>
      </c>
      <c r="I485" s="13">
        <v>4035</v>
      </c>
      <c r="J485" s="28" t="str">
        <f t="shared" si="56"/>
        <v>М</v>
      </c>
      <c r="K485" s="92">
        <v>8.4408564814814804E-2</v>
      </c>
      <c r="L485" s="90">
        <f t="shared" si="62"/>
        <v>0.51576870129634855</v>
      </c>
      <c r="M485" s="99">
        <f t="shared" si="57"/>
        <v>5.3145390927202509</v>
      </c>
    </row>
    <row r="486" spans="1:13" x14ac:dyDescent="0.25">
      <c r="A486" s="24" t="str">
        <f t="shared" si="59"/>
        <v>Жук-трейл # 11 Крево</v>
      </c>
      <c r="B486" s="24" t="str">
        <f t="shared" si="60"/>
        <v>Трейл 21</v>
      </c>
      <c r="C486" s="24" t="str">
        <f t="shared" si="61"/>
        <v>Жук-трейл # 11 Крево Трейл 21</v>
      </c>
      <c r="D486" s="107">
        <f>VLOOKUP(C486,Гонки!$E$1:$O$30,11,FALSE)</f>
        <v>10.304113218507693</v>
      </c>
      <c r="E486" s="29" t="s">
        <v>278</v>
      </c>
      <c r="F486" s="108">
        <f>IF(E486="Ж",VLOOKUP(C486,Гонки!$E$2:$Q$30,12,FALSE),VLOOKUP(C486,Гонки!$E$2:$Q$30,13,FALSE))</f>
        <v>50</v>
      </c>
      <c r="G486" s="123" t="s">
        <v>143</v>
      </c>
      <c r="H486" s="13">
        <v>1970</v>
      </c>
      <c r="I486" s="13">
        <v>1568</v>
      </c>
      <c r="J486" s="28" t="str">
        <f t="shared" si="56"/>
        <v>М</v>
      </c>
      <c r="K486" s="92">
        <v>8.5042824074074083E-2</v>
      </c>
      <c r="L486" s="90">
        <f t="shared" si="62"/>
        <v>0.50431456527209972</v>
      </c>
      <c r="M486" s="99">
        <f t="shared" si="57"/>
        <v>5.1965143783062038</v>
      </c>
    </row>
    <row r="487" spans="1:13" x14ac:dyDescent="0.25">
      <c r="A487" s="24" t="str">
        <f t="shared" si="59"/>
        <v>Жук-трейл # 11 Крево</v>
      </c>
      <c r="B487" s="24" t="str">
        <f t="shared" si="60"/>
        <v>Трейл 21</v>
      </c>
      <c r="C487" s="24" t="str">
        <f t="shared" si="61"/>
        <v>Жук-трейл # 11 Крево Трейл 21</v>
      </c>
      <c r="D487" s="107">
        <f>VLOOKUP(C487,Гонки!$E$1:$O$30,11,FALSE)</f>
        <v>10.304113218507693</v>
      </c>
      <c r="E487" s="29" t="s">
        <v>278</v>
      </c>
      <c r="F487" s="108">
        <f>IF(E487="Ж",VLOOKUP(C487,Гонки!$E$2:$Q$30,12,FALSE),VLOOKUP(C487,Гонки!$E$2:$Q$30,13,FALSE))</f>
        <v>50</v>
      </c>
      <c r="G487" s="123" t="s">
        <v>169</v>
      </c>
      <c r="H487" s="13">
        <v>1985</v>
      </c>
      <c r="I487" s="13">
        <v>51</v>
      </c>
      <c r="J487" s="28" t="str">
        <f t="shared" si="56"/>
        <v>М</v>
      </c>
      <c r="K487" s="92">
        <v>8.551736111111112E-2</v>
      </c>
      <c r="L487" s="90">
        <f t="shared" si="62"/>
        <v>0.49596571919302868</v>
      </c>
      <c r="M487" s="99">
        <f t="shared" si="57"/>
        <v>5.1104869230635614</v>
      </c>
    </row>
    <row r="488" spans="1:13" x14ac:dyDescent="0.25">
      <c r="A488" s="24" t="str">
        <f t="shared" si="59"/>
        <v>Жук-трейл # 11 Крево</v>
      </c>
      <c r="B488" s="24" t="str">
        <f t="shared" si="60"/>
        <v>Трейл 21</v>
      </c>
      <c r="C488" s="24" t="str">
        <f t="shared" si="61"/>
        <v>Жук-трейл # 11 Крево Трейл 21</v>
      </c>
      <c r="D488" s="107">
        <f>VLOOKUP(C488,Гонки!$E$1:$O$30,11,FALSE)</f>
        <v>10.304113218507693</v>
      </c>
      <c r="E488" s="29" t="s">
        <v>278</v>
      </c>
      <c r="F488" s="108">
        <f>IF(E488="Ж",VLOOKUP(C488,Гонки!$E$2:$Q$30,12,FALSE),VLOOKUP(C488,Гонки!$E$2:$Q$30,13,FALSE))</f>
        <v>50</v>
      </c>
      <c r="G488" s="123" t="s">
        <v>454</v>
      </c>
      <c r="H488" s="13">
        <v>1980</v>
      </c>
      <c r="I488" s="13">
        <v>3363</v>
      </c>
      <c r="J488" s="28" t="str">
        <f t="shared" si="56"/>
        <v>М</v>
      </c>
      <c r="K488" s="92">
        <v>8.8130787037037028E-2</v>
      </c>
      <c r="L488" s="90">
        <f t="shared" si="62"/>
        <v>0.45313915110429159</v>
      </c>
      <c r="M488" s="99">
        <f t="shared" si="57"/>
        <v>4.6691971167170863</v>
      </c>
    </row>
    <row r="489" spans="1:13" x14ac:dyDescent="0.25">
      <c r="A489" s="24" t="str">
        <f t="shared" si="59"/>
        <v>Жук-трейл # 11 Крево</v>
      </c>
      <c r="B489" s="24" t="str">
        <f t="shared" si="60"/>
        <v>Трейл 21</v>
      </c>
      <c r="C489" s="24" t="str">
        <f t="shared" si="61"/>
        <v>Жук-трейл # 11 Крево Трейл 21</v>
      </c>
      <c r="D489" s="107">
        <f>VLOOKUP(C489,Гонки!$E$1:$O$30,11,FALSE)</f>
        <v>10.304113218507693</v>
      </c>
      <c r="E489" s="29" t="s">
        <v>278</v>
      </c>
      <c r="F489" s="108">
        <f>IF(E489="Ж",VLOOKUP(C489,Гонки!$E$2:$Q$30,12,FALSE),VLOOKUP(C489,Гонки!$E$2:$Q$30,13,FALSE))</f>
        <v>50</v>
      </c>
      <c r="G489" s="123" t="s">
        <v>481</v>
      </c>
      <c r="H489" s="13">
        <v>1983</v>
      </c>
      <c r="I489" s="13">
        <v>5297</v>
      </c>
      <c r="J489" s="28" t="str">
        <f t="shared" si="56"/>
        <v>М</v>
      </c>
      <c r="K489" s="92">
        <v>8.8333333333333333E-2</v>
      </c>
      <c r="L489" s="90">
        <f t="shared" si="62"/>
        <v>0.4500291802380319</v>
      </c>
      <c r="M489" s="99">
        <f t="shared" si="57"/>
        <v>4.6371516248048854</v>
      </c>
    </row>
    <row r="490" spans="1:13" x14ac:dyDescent="0.25">
      <c r="A490" s="24" t="str">
        <f t="shared" si="59"/>
        <v>Жук-трейл # 11 Крево</v>
      </c>
      <c r="B490" s="24" t="str">
        <f t="shared" si="60"/>
        <v>Трейл 21</v>
      </c>
      <c r="C490" s="24" t="str">
        <f t="shared" si="61"/>
        <v>Жук-трейл # 11 Крево Трейл 21</v>
      </c>
      <c r="D490" s="107">
        <f>VLOOKUP(C490,Гонки!$E$1:$O$30,11,FALSE)</f>
        <v>10.304113218507693</v>
      </c>
      <c r="E490" s="29" t="s">
        <v>278</v>
      </c>
      <c r="F490" s="108">
        <f>IF(E490="Ж",VLOOKUP(C490,Гонки!$E$2:$Q$30,12,FALSE),VLOOKUP(C490,Гонки!$E$2:$Q$30,13,FALSE))</f>
        <v>50</v>
      </c>
      <c r="G490" s="123" t="s">
        <v>216</v>
      </c>
      <c r="H490" s="13">
        <v>1982</v>
      </c>
      <c r="I490" s="13">
        <v>3185</v>
      </c>
      <c r="J490" s="28" t="str">
        <f t="shared" si="56"/>
        <v>М</v>
      </c>
      <c r="K490" s="92">
        <v>8.9061342592592588E-2</v>
      </c>
      <c r="L490" s="90">
        <f t="shared" si="62"/>
        <v>0.43908319826590658</v>
      </c>
      <c r="M490" s="99">
        <f t="shared" si="57"/>
        <v>4.524362987276362</v>
      </c>
    </row>
    <row r="491" spans="1:13" x14ac:dyDescent="0.25">
      <c r="A491" s="24" t="str">
        <f t="shared" si="59"/>
        <v>Жук-трейл # 11 Крево</v>
      </c>
      <c r="B491" s="24" t="str">
        <f t="shared" si="60"/>
        <v>Трейл 21</v>
      </c>
      <c r="C491" s="24" t="str">
        <f t="shared" si="61"/>
        <v>Жук-трейл # 11 Крево Трейл 21</v>
      </c>
      <c r="D491" s="107">
        <f>VLOOKUP(C491,Гонки!$E$1:$O$30,11,FALSE)</f>
        <v>10.304113218507693</v>
      </c>
      <c r="E491" s="29" t="s">
        <v>278</v>
      </c>
      <c r="F491" s="108">
        <f>IF(E491="Ж",VLOOKUP(C491,Гонки!$E$2:$Q$30,12,FALSE),VLOOKUP(C491,Гонки!$E$2:$Q$30,13,FALSE))</f>
        <v>50</v>
      </c>
      <c r="G491" s="123" t="s">
        <v>158</v>
      </c>
      <c r="H491" s="13">
        <v>1984</v>
      </c>
      <c r="I491" s="13">
        <v>892</v>
      </c>
      <c r="J491" s="28" t="str">
        <f t="shared" si="56"/>
        <v>М</v>
      </c>
      <c r="K491" s="92">
        <v>8.9100694444444448E-2</v>
      </c>
      <c r="L491" s="90">
        <f t="shared" si="62"/>
        <v>0.43850168404955958</v>
      </c>
      <c r="M491" s="99">
        <f t="shared" si="57"/>
        <v>4.5183709989529506</v>
      </c>
    </row>
    <row r="492" spans="1:13" x14ac:dyDescent="0.25">
      <c r="A492" s="24" t="str">
        <f t="shared" si="59"/>
        <v>Жук-трейл # 11 Крево</v>
      </c>
      <c r="B492" s="24" t="str">
        <f t="shared" si="60"/>
        <v>Трейл 21</v>
      </c>
      <c r="C492" s="24" t="str">
        <f t="shared" si="61"/>
        <v>Жук-трейл # 11 Крево Трейл 21</v>
      </c>
      <c r="D492" s="107">
        <f>VLOOKUP(C492,Гонки!$E$1:$O$30,11,FALSE)</f>
        <v>10.304113218507693</v>
      </c>
      <c r="E492" s="29" t="s">
        <v>278</v>
      </c>
      <c r="F492" s="108">
        <f>IF(E492="Ж",VLOOKUP(C492,Гонки!$E$2:$Q$30,12,FALSE),VLOOKUP(C492,Гонки!$E$2:$Q$30,13,FALSE))</f>
        <v>50</v>
      </c>
      <c r="G492" s="123" t="s">
        <v>142</v>
      </c>
      <c r="H492" s="13">
        <v>1990</v>
      </c>
      <c r="I492" s="13">
        <v>3190</v>
      </c>
      <c r="J492" s="28" t="str">
        <f t="shared" si="56"/>
        <v>М</v>
      </c>
      <c r="K492" s="92">
        <v>8.9417824074074073E-2</v>
      </c>
      <c r="L492" s="90">
        <f t="shared" si="62"/>
        <v>0.43385263570667232</v>
      </c>
      <c r="M492" s="99">
        <f t="shared" si="57"/>
        <v>4.4704666784695251</v>
      </c>
    </row>
    <row r="493" spans="1:13" x14ac:dyDescent="0.25">
      <c r="A493" s="24" t="str">
        <f t="shared" si="59"/>
        <v>Жук-трейл # 11 Крево</v>
      </c>
      <c r="B493" s="24" t="str">
        <f t="shared" si="60"/>
        <v>Трейл 21</v>
      </c>
      <c r="C493" s="24" t="str">
        <f t="shared" si="61"/>
        <v>Жук-трейл # 11 Крево Трейл 21</v>
      </c>
      <c r="D493" s="107">
        <f>VLOOKUP(C493,Гонки!$E$1:$O$30,11,FALSE)</f>
        <v>10.304113218507693</v>
      </c>
      <c r="E493" s="29" t="s">
        <v>278</v>
      </c>
      <c r="F493" s="108">
        <f>IF(E493="Ж",VLOOKUP(C493,Гонки!$E$2:$Q$30,12,FALSE),VLOOKUP(C493,Гонки!$E$2:$Q$30,13,FALSE))</f>
        <v>50</v>
      </c>
      <c r="G493" s="123" t="s">
        <v>155</v>
      </c>
      <c r="H493" s="13">
        <v>1984</v>
      </c>
      <c r="I493" s="13">
        <v>2901</v>
      </c>
      <c r="J493" s="28" t="str">
        <f t="shared" si="56"/>
        <v>М</v>
      </c>
      <c r="K493" s="92">
        <v>9.0318287037037037E-2</v>
      </c>
      <c r="L493" s="90">
        <f t="shared" si="62"/>
        <v>0.42100519575707723</v>
      </c>
      <c r="M493" s="99">
        <f t="shared" si="57"/>
        <v>4.3380852026609187</v>
      </c>
    </row>
    <row r="494" spans="1:13" x14ac:dyDescent="0.25">
      <c r="A494" s="24" t="str">
        <f t="shared" si="59"/>
        <v>Жук-трейл # 11 Крево</v>
      </c>
      <c r="B494" s="24" t="str">
        <f t="shared" si="60"/>
        <v>Трейл 21</v>
      </c>
      <c r="C494" s="24" t="str">
        <f t="shared" si="61"/>
        <v>Жук-трейл # 11 Крево Трейл 21</v>
      </c>
      <c r="D494" s="107">
        <f>VLOOKUP(C494,Гонки!$E$1:$O$30,11,FALSE)</f>
        <v>10.304113218507693</v>
      </c>
      <c r="E494" s="29" t="s">
        <v>278</v>
      </c>
      <c r="F494" s="108">
        <f>IF(E494="Ж",VLOOKUP(C494,Гонки!$E$2:$Q$30,12,FALSE),VLOOKUP(C494,Гонки!$E$2:$Q$30,13,FALSE))</f>
        <v>50</v>
      </c>
      <c r="G494" s="123" t="s">
        <v>145</v>
      </c>
      <c r="H494" s="13">
        <v>1982</v>
      </c>
      <c r="I494" s="13">
        <v>4895</v>
      </c>
      <c r="J494" s="28" t="str">
        <f t="shared" si="56"/>
        <v>М</v>
      </c>
      <c r="K494" s="92">
        <v>9.289814814814816E-2</v>
      </c>
      <c r="L494" s="90">
        <f t="shared" si="62"/>
        <v>0.38689521813092081</v>
      </c>
      <c r="M494" s="99">
        <f t="shared" si="57"/>
        <v>3.9866121313202383</v>
      </c>
    </row>
    <row r="495" spans="1:13" x14ac:dyDescent="0.25">
      <c r="A495" s="24" t="str">
        <f t="shared" si="59"/>
        <v>Жук-трейл # 11 Крево</v>
      </c>
      <c r="B495" s="24" t="str">
        <f t="shared" si="60"/>
        <v>Трейл 21</v>
      </c>
      <c r="C495" s="24" t="str">
        <f t="shared" si="61"/>
        <v>Жук-трейл # 11 Крево Трейл 21</v>
      </c>
      <c r="D495" s="107">
        <f>VLOOKUP(C495,Гонки!$E$1:$O$30,11,FALSE)</f>
        <v>10.304113218507693</v>
      </c>
      <c r="E495" s="29" t="s">
        <v>278</v>
      </c>
      <c r="F495" s="108">
        <f>IF(E495="Ж",VLOOKUP(C495,Гонки!$E$2:$Q$30,12,FALSE),VLOOKUP(C495,Гонки!$E$2:$Q$30,13,FALSE))</f>
        <v>50</v>
      </c>
      <c r="G495" s="123" t="s">
        <v>482</v>
      </c>
      <c r="H495" s="13">
        <v>1978</v>
      </c>
      <c r="I495" s="13">
        <v>4570</v>
      </c>
      <c r="J495" s="28" t="str">
        <f t="shared" si="56"/>
        <v>М</v>
      </c>
      <c r="K495" s="92">
        <v>9.4079861111111107E-2</v>
      </c>
      <c r="L495" s="90">
        <f t="shared" si="62"/>
        <v>0.37249850112907573</v>
      </c>
      <c r="M495" s="99">
        <f t="shared" si="57"/>
        <v>3.8382667293584118</v>
      </c>
    </row>
    <row r="496" spans="1:13" x14ac:dyDescent="0.25">
      <c r="A496" s="24" t="str">
        <f t="shared" si="59"/>
        <v>Жук-трейл # 11 Крево</v>
      </c>
      <c r="B496" s="24" t="str">
        <f t="shared" si="60"/>
        <v>Трейл 21</v>
      </c>
      <c r="C496" s="24" t="str">
        <f t="shared" si="61"/>
        <v>Жук-трейл # 11 Крево Трейл 21</v>
      </c>
      <c r="D496" s="107">
        <f>VLOOKUP(C496,Гонки!$E$1:$O$30,11,FALSE)</f>
        <v>10.304113218507693</v>
      </c>
      <c r="E496" s="29" t="s">
        <v>278</v>
      </c>
      <c r="F496" s="108">
        <f>IF(E496="Ж",VLOOKUP(C496,Гонки!$E$2:$Q$30,12,FALSE),VLOOKUP(C496,Гонки!$E$2:$Q$30,13,FALSE))</f>
        <v>50</v>
      </c>
      <c r="G496" s="123" t="s">
        <v>483</v>
      </c>
      <c r="H496" s="13">
        <v>1977</v>
      </c>
      <c r="I496" s="13">
        <v>5317</v>
      </c>
      <c r="J496" s="28" t="str">
        <f t="shared" si="56"/>
        <v>М</v>
      </c>
      <c r="K496" s="92">
        <v>9.4165509259259261E-2</v>
      </c>
      <c r="L496" s="90">
        <f t="shared" si="62"/>
        <v>0.37148300837228593</v>
      </c>
      <c r="M496" s="99">
        <f t="shared" si="57"/>
        <v>3.8278029770198754</v>
      </c>
    </row>
    <row r="497" spans="1:13" x14ac:dyDescent="0.25">
      <c r="A497" s="24" t="str">
        <f t="shared" si="59"/>
        <v>Жук-трейл # 11 Крево</v>
      </c>
      <c r="B497" s="24" t="str">
        <f t="shared" si="60"/>
        <v>Трейл 21</v>
      </c>
      <c r="C497" s="24" t="str">
        <f t="shared" si="61"/>
        <v>Жук-трейл # 11 Крево Трейл 21</v>
      </c>
      <c r="D497" s="107">
        <f>VLOOKUP(C497,Гонки!$E$1:$O$30,11,FALSE)</f>
        <v>10.304113218507693</v>
      </c>
      <c r="E497" s="29" t="s">
        <v>278</v>
      </c>
      <c r="F497" s="108">
        <f>IF(E497="Ж",VLOOKUP(C497,Гонки!$E$2:$Q$30,12,FALSE),VLOOKUP(C497,Гонки!$E$2:$Q$30,13,FALSE))</f>
        <v>50</v>
      </c>
      <c r="G497" s="123" t="s">
        <v>484</v>
      </c>
      <c r="H497" s="13">
        <v>1977</v>
      </c>
      <c r="I497" s="13">
        <v>4551</v>
      </c>
      <c r="J497" s="28" t="str">
        <f t="shared" si="56"/>
        <v>М</v>
      </c>
      <c r="K497" s="92">
        <v>9.5800925925925928E-2</v>
      </c>
      <c r="L497" s="90">
        <f t="shared" si="62"/>
        <v>0.35278118323437357</v>
      </c>
      <c r="M497" s="99">
        <f t="shared" si="57"/>
        <v>3.6350972534060935</v>
      </c>
    </row>
    <row r="498" spans="1:13" x14ac:dyDescent="0.25">
      <c r="A498" s="24" t="str">
        <f t="shared" si="59"/>
        <v>Жук-трейл # 11 Крево</v>
      </c>
      <c r="B498" s="24" t="str">
        <f t="shared" si="60"/>
        <v>Трейл 21</v>
      </c>
      <c r="C498" s="24" t="str">
        <f t="shared" si="61"/>
        <v>Жук-трейл # 11 Крево Трейл 21</v>
      </c>
      <c r="D498" s="107">
        <f>VLOOKUP(C498,Гонки!$E$1:$O$30,11,FALSE)</f>
        <v>10.304113218507693</v>
      </c>
      <c r="E498" s="29" t="s">
        <v>278</v>
      </c>
      <c r="F498" s="108">
        <f>IF(E498="Ж",VLOOKUP(C498,Гонки!$E$2:$Q$30,12,FALSE),VLOOKUP(C498,Гонки!$E$2:$Q$30,13,FALSE))</f>
        <v>50</v>
      </c>
      <c r="G498" s="123" t="s">
        <v>485</v>
      </c>
      <c r="H498" s="13">
        <v>1979</v>
      </c>
      <c r="I498" s="13">
        <v>3213</v>
      </c>
      <c r="J498" s="28" t="str">
        <f t="shared" si="56"/>
        <v>М</v>
      </c>
      <c r="K498" s="92">
        <v>9.6037037037037032E-2</v>
      </c>
      <c r="L498" s="90">
        <f t="shared" si="62"/>
        <v>0.35018559276544409</v>
      </c>
      <c r="M498" s="99">
        <f t="shared" si="57"/>
        <v>3.6083519953453642</v>
      </c>
    </row>
    <row r="499" spans="1:13" x14ac:dyDescent="0.25">
      <c r="A499" s="24" t="str">
        <f t="shared" si="59"/>
        <v>Жук-трейл # 11 Крево</v>
      </c>
      <c r="B499" s="24" t="str">
        <f t="shared" si="60"/>
        <v>Трейл 21</v>
      </c>
      <c r="C499" s="24" t="str">
        <f t="shared" si="61"/>
        <v>Жук-трейл # 11 Крево Трейл 21</v>
      </c>
      <c r="D499" s="107">
        <f>VLOOKUP(C499,Гонки!$E$1:$O$30,11,FALSE)</f>
        <v>10.304113218507693</v>
      </c>
      <c r="E499" s="29" t="s">
        <v>278</v>
      </c>
      <c r="F499" s="108">
        <f>IF(E499="Ж",VLOOKUP(C499,Гонки!$E$2:$Q$30,12,FALSE),VLOOKUP(C499,Гонки!$E$2:$Q$30,13,FALSE))</f>
        <v>50</v>
      </c>
      <c r="G499" s="123" t="s">
        <v>486</v>
      </c>
      <c r="H499" s="13">
        <v>1993</v>
      </c>
      <c r="I499" s="13">
        <v>3306</v>
      </c>
      <c r="J499" s="28" t="str">
        <f t="shared" si="56"/>
        <v>М</v>
      </c>
      <c r="K499" s="92">
        <v>9.6776620370370381E-2</v>
      </c>
      <c r="L499" s="90">
        <f t="shared" si="62"/>
        <v>0.34221825894390123</v>
      </c>
      <c r="M499" s="99">
        <f t="shared" si="57"/>
        <v>3.5262556855985414</v>
      </c>
    </row>
    <row r="500" spans="1:13" x14ac:dyDescent="0.25">
      <c r="A500" s="24" t="str">
        <f t="shared" si="59"/>
        <v>Жук-трейл # 11 Крево</v>
      </c>
      <c r="B500" s="24" t="str">
        <f t="shared" si="60"/>
        <v>Трейл 21</v>
      </c>
      <c r="C500" s="24" t="str">
        <f t="shared" si="61"/>
        <v>Жук-трейл # 11 Крево Трейл 21</v>
      </c>
      <c r="D500" s="107">
        <f>VLOOKUP(C500,Гонки!$E$1:$O$30,11,FALSE)</f>
        <v>10.304113218507693</v>
      </c>
      <c r="E500" s="29" t="s">
        <v>278</v>
      </c>
      <c r="F500" s="108">
        <f>IF(E500="Ж",VLOOKUP(C500,Гонки!$E$2:$Q$30,12,FALSE),VLOOKUP(C500,Гонки!$E$2:$Q$30,13,FALSE))</f>
        <v>50</v>
      </c>
      <c r="G500" s="123" t="s">
        <v>487</v>
      </c>
      <c r="H500" s="13">
        <v>1968</v>
      </c>
      <c r="I500" s="13">
        <v>5332</v>
      </c>
      <c r="J500" s="28" t="str">
        <f t="shared" si="56"/>
        <v>М</v>
      </c>
      <c r="K500" s="92">
        <v>9.7327546296296294E-2</v>
      </c>
      <c r="L500" s="90">
        <f t="shared" si="62"/>
        <v>0.33643967788497131</v>
      </c>
      <c r="M500" s="99">
        <f t="shared" si="57"/>
        <v>3.4667125321250034</v>
      </c>
    </row>
    <row r="501" spans="1:13" x14ac:dyDescent="0.25">
      <c r="A501" s="24" t="str">
        <f t="shared" si="59"/>
        <v>Жук-трейл # 11 Крево</v>
      </c>
      <c r="B501" s="24" t="str">
        <f t="shared" si="60"/>
        <v>Трейл 21</v>
      </c>
      <c r="C501" s="24" t="str">
        <f t="shared" si="61"/>
        <v>Жук-трейл # 11 Крево Трейл 21</v>
      </c>
      <c r="D501" s="107">
        <f>VLOOKUP(C501,Гонки!$E$1:$O$30,11,FALSE)</f>
        <v>10.304113218507693</v>
      </c>
      <c r="E501" s="29" t="s">
        <v>278</v>
      </c>
      <c r="F501" s="108">
        <f>IF(E501="Ж",VLOOKUP(C501,Гонки!$E$2:$Q$30,12,FALSE),VLOOKUP(C501,Гонки!$E$2:$Q$30,13,FALSE))</f>
        <v>50</v>
      </c>
      <c r="G501" s="123" t="s">
        <v>488</v>
      </c>
      <c r="H501" s="13">
        <v>1986</v>
      </c>
      <c r="I501" s="13"/>
      <c r="J501" s="28" t="str">
        <f t="shared" si="56"/>
        <v>М</v>
      </c>
      <c r="K501" s="92">
        <v>9.8317129629629629E-2</v>
      </c>
      <c r="L501" s="90">
        <f t="shared" si="62"/>
        <v>0.32638257152197814</v>
      </c>
      <c r="M501" s="99">
        <f t="shared" si="57"/>
        <v>3.3630829695101476</v>
      </c>
    </row>
    <row r="502" spans="1:13" x14ac:dyDescent="0.25">
      <c r="A502" s="24" t="str">
        <f t="shared" si="59"/>
        <v>Жук-трейл # 11 Крево</v>
      </c>
      <c r="B502" s="24" t="str">
        <f t="shared" si="60"/>
        <v>Трейл 21</v>
      </c>
      <c r="C502" s="24" t="str">
        <f t="shared" si="61"/>
        <v>Жук-трейл # 11 Крево Трейл 21</v>
      </c>
      <c r="D502" s="107">
        <f>VLOOKUP(C502,Гонки!$E$1:$O$30,11,FALSE)</f>
        <v>10.304113218507693</v>
      </c>
      <c r="E502" s="29" t="s">
        <v>278</v>
      </c>
      <c r="F502" s="108">
        <f>IF(E502="Ж",VLOOKUP(C502,Гонки!$E$2:$Q$30,12,FALSE),VLOOKUP(C502,Гонки!$E$2:$Q$30,13,FALSE))</f>
        <v>50</v>
      </c>
      <c r="G502" s="123" t="s">
        <v>489</v>
      </c>
      <c r="H502" s="13">
        <v>1950</v>
      </c>
      <c r="I502" s="13">
        <v>1087</v>
      </c>
      <c r="J502" s="28" t="str">
        <f t="shared" si="56"/>
        <v>М</v>
      </c>
      <c r="K502" s="92">
        <v>9.9188657407407413E-2</v>
      </c>
      <c r="L502" s="90">
        <f t="shared" si="62"/>
        <v>0.31785459706614827</v>
      </c>
      <c r="M502" s="99">
        <f t="shared" si="57"/>
        <v>3.2752097551927348</v>
      </c>
    </row>
    <row r="503" spans="1:13" x14ac:dyDescent="0.25">
      <c r="A503" s="24" t="str">
        <f t="shared" si="59"/>
        <v>Жук-трейл # 11 Крево</v>
      </c>
      <c r="B503" s="24" t="str">
        <f t="shared" si="60"/>
        <v>Трейл 21</v>
      </c>
      <c r="C503" s="24" t="str">
        <f t="shared" si="61"/>
        <v>Жук-трейл # 11 Крево Трейл 21</v>
      </c>
      <c r="D503" s="107">
        <f>VLOOKUP(C503,Гонки!$E$1:$O$30,11,FALSE)</f>
        <v>10.304113218507693</v>
      </c>
      <c r="E503" s="29" t="s">
        <v>278</v>
      </c>
      <c r="F503" s="108">
        <f>IF(E503="Ж",VLOOKUP(C503,Гонки!$E$2:$Q$30,12,FALSE),VLOOKUP(C503,Гонки!$E$2:$Q$30,13,FALSE))</f>
        <v>50</v>
      </c>
      <c r="G503" s="123" t="s">
        <v>490</v>
      </c>
      <c r="H503" s="13">
        <v>1990</v>
      </c>
      <c r="I503" s="13">
        <v>4686</v>
      </c>
      <c r="J503" s="28" t="str">
        <f t="shared" si="56"/>
        <v>М</v>
      </c>
      <c r="K503" s="92">
        <v>0.10004861111111112</v>
      </c>
      <c r="L503" s="90">
        <f t="shared" si="62"/>
        <v>0.30972862183120581</v>
      </c>
      <c r="M503" s="99">
        <f t="shared" si="57"/>
        <v>3.1914787863610981</v>
      </c>
    </row>
    <row r="504" spans="1:13" x14ac:dyDescent="0.25">
      <c r="A504" s="24" t="str">
        <f t="shared" si="59"/>
        <v>Жук-трейл # 11 Крево</v>
      </c>
      <c r="B504" s="24" t="str">
        <f t="shared" si="60"/>
        <v>Трейл 21</v>
      </c>
      <c r="C504" s="24" t="str">
        <f t="shared" si="61"/>
        <v>Жук-трейл # 11 Крево Трейл 21</v>
      </c>
      <c r="D504" s="107">
        <f>VLOOKUP(C504,Гонки!$E$1:$O$30,11,FALSE)</f>
        <v>10.304113218507693</v>
      </c>
      <c r="E504" s="29" t="s">
        <v>278</v>
      </c>
      <c r="F504" s="108">
        <f>IF(E504="Ж",VLOOKUP(C504,Гонки!$E$2:$Q$30,12,FALSE),VLOOKUP(C504,Гонки!$E$2:$Q$30,13,FALSE))</f>
        <v>50</v>
      </c>
      <c r="G504" s="123" t="s">
        <v>424</v>
      </c>
      <c r="H504" s="13">
        <v>1986</v>
      </c>
      <c r="I504" s="13">
        <v>3259</v>
      </c>
      <c r="J504" s="28" t="str">
        <f t="shared" si="56"/>
        <v>М</v>
      </c>
      <c r="K504" s="92">
        <v>0.10016550925925927</v>
      </c>
      <c r="L504" s="90">
        <f t="shared" si="62"/>
        <v>0.30864548061830632</v>
      </c>
      <c r="M504" s="99">
        <f t="shared" si="57"/>
        <v>3.1803179766717502</v>
      </c>
    </row>
    <row r="505" spans="1:13" x14ac:dyDescent="0.25">
      <c r="A505" s="24" t="str">
        <f t="shared" si="59"/>
        <v>Жук-трейл # 11 Крево</v>
      </c>
      <c r="B505" s="24" t="str">
        <f t="shared" si="60"/>
        <v>Трейл 21</v>
      </c>
      <c r="C505" s="24" t="str">
        <f t="shared" si="61"/>
        <v>Жук-трейл # 11 Крево Трейл 21</v>
      </c>
      <c r="D505" s="107">
        <f>VLOOKUP(C505,Гонки!$E$1:$O$30,11,FALSE)</f>
        <v>10.304113218507693</v>
      </c>
      <c r="E505" s="29" t="s">
        <v>278</v>
      </c>
      <c r="F505" s="108">
        <f>IF(E505="Ж",VLOOKUP(C505,Гонки!$E$2:$Q$30,12,FALSE),VLOOKUP(C505,Гонки!$E$2:$Q$30,13,FALSE))</f>
        <v>50</v>
      </c>
      <c r="G505" s="123" t="s">
        <v>491</v>
      </c>
      <c r="H505" s="13">
        <v>1989</v>
      </c>
      <c r="I505" s="13">
        <v>5509</v>
      </c>
      <c r="J505" s="28" t="str">
        <f t="shared" si="56"/>
        <v>М</v>
      </c>
      <c r="K505" s="92">
        <v>0.10059953703703704</v>
      </c>
      <c r="L505" s="90">
        <f t="shared" si="62"/>
        <v>0.30466782071302184</v>
      </c>
      <c r="M505" s="99">
        <f t="shared" si="57"/>
        <v>3.1393317186629801</v>
      </c>
    </row>
    <row r="506" spans="1:13" x14ac:dyDescent="0.25">
      <c r="A506" s="24" t="str">
        <f t="shared" si="59"/>
        <v>Жук-трейл # 11 Крево</v>
      </c>
      <c r="B506" s="24" t="str">
        <f t="shared" si="60"/>
        <v>Трейл 21</v>
      </c>
      <c r="C506" s="24" t="str">
        <f t="shared" si="61"/>
        <v>Жук-трейл # 11 Крево Трейл 21</v>
      </c>
      <c r="D506" s="107">
        <f>VLOOKUP(C506,Гонки!$E$1:$O$30,11,FALSE)</f>
        <v>10.304113218507693</v>
      </c>
      <c r="E506" s="29" t="s">
        <v>278</v>
      </c>
      <c r="F506" s="108">
        <f>IF(E506="Ж",VLOOKUP(C506,Гонки!$E$2:$Q$30,12,FALSE),VLOOKUP(C506,Гонки!$E$2:$Q$30,13,FALSE))</f>
        <v>50</v>
      </c>
      <c r="G506" s="123" t="s">
        <v>492</v>
      </c>
      <c r="H506" s="13">
        <v>1982</v>
      </c>
      <c r="I506" s="13">
        <v>798</v>
      </c>
      <c r="J506" s="28" t="str">
        <f t="shared" si="56"/>
        <v>М</v>
      </c>
      <c r="K506" s="92">
        <v>0.10186226851851853</v>
      </c>
      <c r="L506" s="90">
        <f t="shared" si="62"/>
        <v>0.29347729039436643</v>
      </c>
      <c r="M506" s="99">
        <f t="shared" si="57"/>
        <v>3.0240232272844119</v>
      </c>
    </row>
    <row r="507" spans="1:13" x14ac:dyDescent="0.25">
      <c r="A507" s="24" t="str">
        <f t="shared" si="59"/>
        <v>Жук-трейл # 11 Крево</v>
      </c>
      <c r="B507" s="24" t="str">
        <f t="shared" si="60"/>
        <v>Трейл 21</v>
      </c>
      <c r="C507" s="24" t="str">
        <f t="shared" si="61"/>
        <v>Жук-трейл # 11 Крево Трейл 21</v>
      </c>
      <c r="D507" s="107">
        <f>VLOOKUP(C507,Гонки!$E$1:$O$30,11,FALSE)</f>
        <v>10.304113218507693</v>
      </c>
      <c r="E507" s="29" t="s">
        <v>278</v>
      </c>
      <c r="F507" s="108">
        <f>IF(E507="Ж",VLOOKUP(C507,Гонки!$E$2:$Q$30,12,FALSE),VLOOKUP(C507,Гонки!$E$2:$Q$30,13,FALSE))</f>
        <v>50</v>
      </c>
      <c r="G507" s="123" t="s">
        <v>547</v>
      </c>
      <c r="H507" s="13">
        <v>1983</v>
      </c>
      <c r="I507" s="13">
        <v>5368</v>
      </c>
      <c r="J507" s="28" t="str">
        <f t="shared" si="56"/>
        <v>М</v>
      </c>
      <c r="K507" s="92">
        <v>0.10629629629629629</v>
      </c>
      <c r="L507" s="90">
        <f t="shared" si="62"/>
        <v>0.25826177681508922</v>
      </c>
      <c r="M507" s="99">
        <f t="shared" si="57"/>
        <v>2.6611585883156446</v>
      </c>
    </row>
    <row r="508" spans="1:13" x14ac:dyDescent="0.25">
      <c r="A508" s="24" t="str">
        <f t="shared" si="59"/>
        <v>Жук-трейл # 11 Крево</v>
      </c>
      <c r="B508" s="24" t="str">
        <f t="shared" si="60"/>
        <v>Трейл 21</v>
      </c>
      <c r="C508" s="24" t="str">
        <f t="shared" si="61"/>
        <v>Жук-трейл # 11 Крево Трейл 21</v>
      </c>
      <c r="D508" s="107">
        <f>VLOOKUP(C508,Гонки!$E$1:$O$30,11,FALSE)</f>
        <v>10.304113218507693</v>
      </c>
      <c r="E508" s="29" t="s">
        <v>278</v>
      </c>
      <c r="F508" s="108">
        <f>IF(E508="Ж",VLOOKUP(C508,Гонки!$E$2:$Q$30,12,FALSE),VLOOKUP(C508,Гонки!$E$2:$Q$30,13,FALSE))</f>
        <v>50</v>
      </c>
      <c r="G508" s="123" t="s">
        <v>493</v>
      </c>
      <c r="H508" s="13">
        <v>1988</v>
      </c>
      <c r="I508" s="13">
        <v>820</v>
      </c>
      <c r="J508" s="28" t="str">
        <f t="shared" si="56"/>
        <v>М</v>
      </c>
      <c r="K508" s="92">
        <v>0.10675810185185186</v>
      </c>
      <c r="L508" s="90">
        <f t="shared" si="62"/>
        <v>0.25492474990593705</v>
      </c>
      <c r="M508" s="99">
        <f t="shared" si="57"/>
        <v>2.6267734852305336</v>
      </c>
    </row>
    <row r="509" spans="1:13" x14ac:dyDescent="0.25">
      <c r="A509" s="24" t="str">
        <f t="shared" si="59"/>
        <v>Жук-трейл # 11 Крево</v>
      </c>
      <c r="B509" s="24" t="str">
        <f t="shared" si="60"/>
        <v>Трейл 21</v>
      </c>
      <c r="C509" s="24" t="str">
        <f t="shared" si="61"/>
        <v>Жук-трейл # 11 Крево Трейл 21</v>
      </c>
      <c r="D509" s="107">
        <f>VLOOKUP(C509,Гонки!$E$1:$O$30,11,FALSE)</f>
        <v>10.304113218507693</v>
      </c>
      <c r="E509" s="29" t="s">
        <v>278</v>
      </c>
      <c r="F509" s="108">
        <f>IF(E509="Ж",VLOOKUP(C509,Гонки!$E$2:$Q$30,12,FALSE),VLOOKUP(C509,Гонки!$E$2:$Q$30,13,FALSE))</f>
        <v>50</v>
      </c>
      <c r="G509" s="123" t="s">
        <v>494</v>
      </c>
      <c r="H509" s="13">
        <v>1973</v>
      </c>
      <c r="I509" s="13">
        <v>5369</v>
      </c>
      <c r="J509" s="28" t="str">
        <f t="shared" si="56"/>
        <v>М</v>
      </c>
      <c r="K509" s="92">
        <v>0.10787847222222223</v>
      </c>
      <c r="L509" s="90">
        <f t="shared" si="62"/>
        <v>0.24706439929947879</v>
      </c>
      <c r="M509" s="99">
        <f t="shared" si="57"/>
        <v>2.5457795426444223</v>
      </c>
    </row>
    <row r="510" spans="1:13" x14ac:dyDescent="0.25">
      <c r="A510" s="24" t="str">
        <f t="shared" si="59"/>
        <v>Жук-трейл # 11 Крево</v>
      </c>
      <c r="B510" s="24" t="str">
        <f t="shared" si="60"/>
        <v>Трейл 21</v>
      </c>
      <c r="C510" s="24" t="str">
        <f t="shared" si="61"/>
        <v>Жук-трейл # 11 Крево Трейл 21</v>
      </c>
      <c r="D510" s="107">
        <f>VLOOKUP(C510,Гонки!$E$1:$O$30,11,FALSE)</f>
        <v>10.304113218507693</v>
      </c>
      <c r="E510" s="29" t="s">
        <v>278</v>
      </c>
      <c r="F510" s="108">
        <f>IF(E510="Ж",VLOOKUP(C510,Гонки!$E$2:$Q$30,12,FALSE),VLOOKUP(C510,Гонки!$E$2:$Q$30,13,FALSE))</f>
        <v>50</v>
      </c>
      <c r="G510" s="123" t="s">
        <v>495</v>
      </c>
      <c r="H510" s="13">
        <v>1978</v>
      </c>
      <c r="I510" s="13">
        <v>5341</v>
      </c>
      <c r="J510" s="28" t="str">
        <f t="shared" si="56"/>
        <v>М</v>
      </c>
      <c r="K510" s="92">
        <v>0.11775925925925927</v>
      </c>
      <c r="L510" s="90">
        <f t="shared" si="62"/>
        <v>0.18994564332764879</v>
      </c>
      <c r="M510" s="99">
        <f t="shared" si="57"/>
        <v>1.9572214142103734</v>
      </c>
    </row>
    <row r="511" spans="1:13" x14ac:dyDescent="0.25">
      <c r="A511" s="24" t="str">
        <f t="shared" si="59"/>
        <v>Жук-трейл # 11 Крево</v>
      </c>
      <c r="B511" s="24" t="str">
        <f t="shared" si="60"/>
        <v>Трейл 21</v>
      </c>
      <c r="C511" s="24" t="str">
        <f t="shared" si="61"/>
        <v>Жук-трейл # 11 Крево Трейл 21</v>
      </c>
      <c r="D511" s="107">
        <f>VLOOKUP(C511,Гонки!$E$1:$O$30,11,FALSE)</f>
        <v>10.304113218507693</v>
      </c>
      <c r="E511" s="29" t="s">
        <v>278</v>
      </c>
      <c r="F511" s="108">
        <f>IF(E511="Ж",VLOOKUP(C511,Гонки!$E$2:$Q$30,12,FALSE),VLOOKUP(C511,Гонки!$E$2:$Q$30,13,FALSE))</f>
        <v>50</v>
      </c>
      <c r="G511" s="123" t="s">
        <v>496</v>
      </c>
      <c r="H511" s="13">
        <v>1984</v>
      </c>
      <c r="I511" s="13">
        <v>5264</v>
      </c>
      <c r="J511" s="28" t="str">
        <f t="shared" si="56"/>
        <v>М</v>
      </c>
      <c r="K511" s="92">
        <v>0.13113078703703704</v>
      </c>
      <c r="L511" s="90">
        <f t="shared" si="62"/>
        <v>0.13756264854647948</v>
      </c>
      <c r="M511" s="99">
        <f t="shared" si="57"/>
        <v>1.4174611052607073</v>
      </c>
    </row>
    <row r="512" spans="1:13" s="134" customFormat="1" x14ac:dyDescent="0.25">
      <c r="A512" s="130" t="str">
        <f t="shared" si="59"/>
        <v>Жук-трейл # 11 Крево</v>
      </c>
      <c r="B512" s="130" t="str">
        <f>Гонки!D12</f>
        <v>Трейл 5</v>
      </c>
      <c r="C512" s="130" t="str">
        <f t="shared" si="61"/>
        <v>Жук-трейл # 11 Крево Трейл 5</v>
      </c>
      <c r="D512" s="135">
        <f>VLOOKUP(C512,Гонки!$E$1:$O$30,11,FALSE)</f>
        <v>4.3058323494084938</v>
      </c>
      <c r="E512" s="132" t="s">
        <v>64</v>
      </c>
      <c r="F512" s="131">
        <f>IF(E512="Ж",VLOOKUP(C512,Гонки!$E$2:$Q$30,12,FALSE),VLOOKUP(C512,Гонки!$E$2:$Q$30,13,FALSE))</f>
        <v>27</v>
      </c>
      <c r="G512" s="130" t="s">
        <v>497</v>
      </c>
      <c r="H512" s="131">
        <v>1989</v>
      </c>
      <c r="I512" s="131"/>
      <c r="J512" s="133" t="str">
        <f t="shared" si="56"/>
        <v>Ж</v>
      </c>
      <c r="K512" s="140">
        <v>1.90625E-2</v>
      </c>
      <c r="L512" s="139">
        <f>($K$512/K512)^3</f>
        <v>1</v>
      </c>
      <c r="M512" s="135">
        <f t="shared" si="57"/>
        <v>4.3058323494084938</v>
      </c>
    </row>
    <row r="513" spans="1:13" x14ac:dyDescent="0.25">
      <c r="A513" s="24" t="str">
        <f t="shared" si="59"/>
        <v>Жук-трейл # 11 Крево</v>
      </c>
      <c r="B513" s="24" t="str">
        <f>$B$512</f>
        <v>Трейл 5</v>
      </c>
      <c r="C513" s="24" t="str">
        <f t="shared" si="61"/>
        <v>Жук-трейл # 11 Крево Трейл 5</v>
      </c>
      <c r="D513" s="107">
        <f>VLOOKUP(C513,Гонки!$E$1:$O$30,11,FALSE)</f>
        <v>4.3058323494084938</v>
      </c>
      <c r="E513" s="29" t="s">
        <v>64</v>
      </c>
      <c r="F513" s="108">
        <f>IF(E513="Ж",VLOOKUP(C513,Гонки!$E$2:$Q$30,12,FALSE),VLOOKUP(C513,Гонки!$E$2:$Q$30,13,FALSE))</f>
        <v>27</v>
      </c>
      <c r="G513" s="24" t="s">
        <v>498</v>
      </c>
      <c r="H513" s="13">
        <v>1981</v>
      </c>
      <c r="I513" s="13">
        <v>4783</v>
      </c>
      <c r="J513" s="28" t="str">
        <f t="shared" si="56"/>
        <v>Ж</v>
      </c>
      <c r="K513" s="92">
        <v>1.9216435185185187E-2</v>
      </c>
      <c r="L513" s="90">
        <f t="shared" ref="L513:L535" si="63">($K$512/K513)^3</f>
        <v>0.97616019364116469</v>
      </c>
      <c r="M513" s="99">
        <f t="shared" si="57"/>
        <v>4.2031821399849862</v>
      </c>
    </row>
    <row r="514" spans="1:13" x14ac:dyDescent="0.25">
      <c r="A514" s="24" t="str">
        <f t="shared" si="59"/>
        <v>Жук-трейл # 11 Крево</v>
      </c>
      <c r="B514" s="24" t="str">
        <f t="shared" ref="B514:B556" si="64">$B$512</f>
        <v>Трейл 5</v>
      </c>
      <c r="C514" s="24" t="str">
        <f t="shared" si="61"/>
        <v>Жук-трейл # 11 Крево Трейл 5</v>
      </c>
      <c r="D514" s="107">
        <f>VLOOKUP(C514,Гонки!$E$1:$O$30,11,FALSE)</f>
        <v>4.3058323494084938</v>
      </c>
      <c r="E514" s="29" t="s">
        <v>64</v>
      </c>
      <c r="F514" s="108">
        <f>IF(E514="Ж",VLOOKUP(C514,Гонки!$E$2:$Q$30,12,FALSE),VLOOKUP(C514,Гонки!$E$2:$Q$30,13,FALSE))</f>
        <v>27</v>
      </c>
      <c r="G514" s="24" t="s">
        <v>249</v>
      </c>
      <c r="H514" s="13">
        <v>1985</v>
      </c>
      <c r="I514" s="13">
        <v>5076</v>
      </c>
      <c r="J514" s="28" t="str">
        <f t="shared" ref="J514:J577" si="65">E514</f>
        <v>Ж</v>
      </c>
      <c r="K514" s="92">
        <v>2.1130787037037038E-2</v>
      </c>
      <c r="L514" s="90">
        <f t="shared" si="63"/>
        <v>0.73416309716761152</v>
      </c>
      <c r="M514" s="99">
        <f t="shared" ref="M514:M577" si="66">(D514)*L514</f>
        <v>3.161183213526233</v>
      </c>
    </row>
    <row r="515" spans="1:13" x14ac:dyDescent="0.25">
      <c r="A515" s="24" t="str">
        <f t="shared" si="59"/>
        <v>Жук-трейл # 11 Крево</v>
      </c>
      <c r="B515" s="24" t="str">
        <f t="shared" si="64"/>
        <v>Трейл 5</v>
      </c>
      <c r="C515" s="24" t="str">
        <f t="shared" si="61"/>
        <v>Жук-трейл # 11 Крево Трейл 5</v>
      </c>
      <c r="D515" s="107">
        <f>VLOOKUP(C515,Гонки!$E$1:$O$30,11,FALSE)</f>
        <v>4.3058323494084938</v>
      </c>
      <c r="E515" s="29" t="s">
        <v>64</v>
      </c>
      <c r="F515" s="108">
        <f>IF(E515="Ж",VLOOKUP(C515,Гонки!$E$2:$Q$30,12,FALSE),VLOOKUP(C515,Гонки!$E$2:$Q$30,13,FALSE))</f>
        <v>27</v>
      </c>
      <c r="G515" s="24" t="s">
        <v>499</v>
      </c>
      <c r="H515" s="13">
        <v>1991</v>
      </c>
      <c r="I515" s="13">
        <v>4361</v>
      </c>
      <c r="J515" s="28" t="str">
        <f t="shared" si="65"/>
        <v>Ж</v>
      </c>
      <c r="K515" s="92">
        <v>2.1195601851851851E-2</v>
      </c>
      <c r="L515" s="90">
        <f t="shared" si="63"/>
        <v>0.72744859814187735</v>
      </c>
      <c r="M515" s="99">
        <f t="shared" si="66"/>
        <v>3.1322717064111552</v>
      </c>
    </row>
    <row r="516" spans="1:13" x14ac:dyDescent="0.25">
      <c r="A516" s="24" t="str">
        <f t="shared" ref="A516:A556" si="67">A515</f>
        <v>Жук-трейл # 11 Крево</v>
      </c>
      <c r="B516" s="24" t="str">
        <f t="shared" si="64"/>
        <v>Трейл 5</v>
      </c>
      <c r="C516" s="24" t="str">
        <f t="shared" si="61"/>
        <v>Жук-трейл # 11 Крево Трейл 5</v>
      </c>
      <c r="D516" s="107">
        <f>VLOOKUP(C516,Гонки!$E$1:$O$30,11,FALSE)</f>
        <v>4.3058323494084938</v>
      </c>
      <c r="E516" s="29" t="s">
        <v>64</v>
      </c>
      <c r="F516" s="108">
        <f>IF(E516="Ж",VLOOKUP(C516,Гонки!$E$2:$Q$30,12,FALSE),VLOOKUP(C516,Гонки!$E$2:$Q$30,13,FALSE))</f>
        <v>27</v>
      </c>
      <c r="G516" s="24" t="s">
        <v>341</v>
      </c>
      <c r="H516" s="13">
        <v>1990</v>
      </c>
      <c r="I516" s="13">
        <v>4858</v>
      </c>
      <c r="J516" s="28" t="str">
        <f t="shared" si="65"/>
        <v>Ж</v>
      </c>
      <c r="K516" s="92">
        <v>2.1601851851851848E-2</v>
      </c>
      <c r="L516" s="90">
        <f t="shared" si="63"/>
        <v>0.6871738434140936</v>
      </c>
      <c r="M516" s="99">
        <f t="shared" si="66"/>
        <v>2.9588553646397711</v>
      </c>
    </row>
    <row r="517" spans="1:13" x14ac:dyDescent="0.25">
      <c r="A517" s="24" t="str">
        <f t="shared" si="67"/>
        <v>Жук-трейл # 11 Крево</v>
      </c>
      <c r="B517" s="24" t="str">
        <f t="shared" si="64"/>
        <v>Трейл 5</v>
      </c>
      <c r="C517" s="24" t="str">
        <f t="shared" ref="C517:C580" si="68">CONCATENATE(A517," ",B517)</f>
        <v>Жук-трейл # 11 Крево Трейл 5</v>
      </c>
      <c r="D517" s="107">
        <f>VLOOKUP(C517,Гонки!$E$1:$O$30,11,FALSE)</f>
        <v>4.3058323494084938</v>
      </c>
      <c r="E517" s="29" t="s">
        <v>64</v>
      </c>
      <c r="F517" s="108">
        <f>IF(E517="Ж",VLOOKUP(C517,Гонки!$E$2:$Q$30,12,FALSE),VLOOKUP(C517,Гонки!$E$2:$Q$30,13,FALSE))</f>
        <v>27</v>
      </c>
      <c r="G517" s="24" t="s">
        <v>500</v>
      </c>
      <c r="H517" s="13">
        <v>1977</v>
      </c>
      <c r="I517" s="13">
        <v>5237</v>
      </c>
      <c r="J517" s="28" t="str">
        <f t="shared" si="65"/>
        <v>Ж</v>
      </c>
      <c r="K517" s="92">
        <v>2.185300925925926E-2</v>
      </c>
      <c r="L517" s="90">
        <f t="shared" si="63"/>
        <v>0.66375196652520563</v>
      </c>
      <c r="M517" s="99">
        <f t="shared" si="66"/>
        <v>2.8580046894477342</v>
      </c>
    </row>
    <row r="518" spans="1:13" x14ac:dyDescent="0.25">
      <c r="A518" s="24" t="str">
        <f t="shared" si="67"/>
        <v>Жук-трейл # 11 Крево</v>
      </c>
      <c r="B518" s="24" t="str">
        <f t="shared" si="64"/>
        <v>Трейл 5</v>
      </c>
      <c r="C518" s="24" t="str">
        <f t="shared" si="68"/>
        <v>Жук-трейл # 11 Крево Трейл 5</v>
      </c>
      <c r="D518" s="107">
        <f>VLOOKUP(C518,Гонки!$E$1:$O$30,11,FALSE)</f>
        <v>4.3058323494084938</v>
      </c>
      <c r="E518" s="29" t="s">
        <v>64</v>
      </c>
      <c r="F518" s="108">
        <f>IF(E518="Ж",VLOOKUP(C518,Гонки!$E$2:$Q$30,12,FALSE),VLOOKUP(C518,Гонки!$E$2:$Q$30,13,FALSE))</f>
        <v>27</v>
      </c>
      <c r="G518" s="24" t="s">
        <v>501</v>
      </c>
      <c r="H518" s="13">
        <v>1989</v>
      </c>
      <c r="I518" s="13">
        <v>1164</v>
      </c>
      <c r="J518" s="28" t="str">
        <f t="shared" si="65"/>
        <v>Ж</v>
      </c>
      <c r="K518" s="92">
        <v>2.2549768518518518E-2</v>
      </c>
      <c r="L518" s="90">
        <f t="shared" si="63"/>
        <v>0.60410621804226461</v>
      </c>
      <c r="M518" s="99">
        <f t="shared" si="66"/>
        <v>2.6011800961252041</v>
      </c>
    </row>
    <row r="519" spans="1:13" x14ac:dyDescent="0.25">
      <c r="A519" s="24" t="str">
        <f t="shared" si="67"/>
        <v>Жук-трейл # 11 Крево</v>
      </c>
      <c r="B519" s="24" t="str">
        <f t="shared" si="64"/>
        <v>Трейл 5</v>
      </c>
      <c r="C519" s="24" t="str">
        <f t="shared" si="68"/>
        <v>Жук-трейл # 11 Крево Трейл 5</v>
      </c>
      <c r="D519" s="107">
        <f>VLOOKUP(C519,Гонки!$E$1:$O$30,11,FALSE)</f>
        <v>4.3058323494084938</v>
      </c>
      <c r="E519" s="29" t="s">
        <v>64</v>
      </c>
      <c r="F519" s="108">
        <f>IF(E519="Ж",VLOOKUP(C519,Гонки!$E$2:$Q$30,12,FALSE),VLOOKUP(C519,Гонки!$E$2:$Q$30,13,FALSE))</f>
        <v>27</v>
      </c>
      <c r="G519" s="24" t="s">
        <v>502</v>
      </c>
      <c r="H519" s="13">
        <v>1982</v>
      </c>
      <c r="I519" s="13"/>
      <c r="J519" s="28" t="str">
        <f t="shared" si="65"/>
        <v>Ж</v>
      </c>
      <c r="K519" s="92">
        <v>2.336921296296296E-2</v>
      </c>
      <c r="L519" s="90">
        <f t="shared" si="63"/>
        <v>0.54275934682581484</v>
      </c>
      <c r="M519" s="99">
        <f t="shared" si="66"/>
        <v>2.3370307535064176</v>
      </c>
    </row>
    <row r="520" spans="1:13" x14ac:dyDescent="0.25">
      <c r="A520" s="24" t="str">
        <f t="shared" si="67"/>
        <v>Жук-трейл # 11 Крево</v>
      </c>
      <c r="B520" s="24" t="str">
        <f t="shared" si="64"/>
        <v>Трейл 5</v>
      </c>
      <c r="C520" s="24" t="str">
        <f t="shared" si="68"/>
        <v>Жук-трейл # 11 Крево Трейл 5</v>
      </c>
      <c r="D520" s="107">
        <f>VLOOKUP(C520,Гонки!$E$1:$O$30,11,FALSE)</f>
        <v>4.3058323494084938</v>
      </c>
      <c r="E520" s="29" t="s">
        <v>64</v>
      </c>
      <c r="F520" s="108">
        <f>IF(E520="Ж",VLOOKUP(C520,Гонки!$E$2:$Q$30,12,FALSE),VLOOKUP(C520,Гонки!$E$2:$Q$30,13,FALSE))</f>
        <v>27</v>
      </c>
      <c r="G520" s="24" t="s">
        <v>503</v>
      </c>
      <c r="H520" s="13">
        <v>1994</v>
      </c>
      <c r="I520" s="13">
        <v>4313</v>
      </c>
      <c r="J520" s="28" t="str">
        <f t="shared" si="65"/>
        <v>Ж</v>
      </c>
      <c r="K520" s="92">
        <v>2.4650462962962968E-2</v>
      </c>
      <c r="L520" s="90">
        <f t="shared" si="63"/>
        <v>0.46244951617162344</v>
      </c>
      <c r="M520" s="99">
        <f t="shared" si="66"/>
        <v>1.9912300867000827</v>
      </c>
    </row>
    <row r="521" spans="1:13" x14ac:dyDescent="0.25">
      <c r="A521" s="24" t="str">
        <f t="shared" si="67"/>
        <v>Жук-трейл # 11 Крево</v>
      </c>
      <c r="B521" s="24" t="str">
        <f t="shared" si="64"/>
        <v>Трейл 5</v>
      </c>
      <c r="C521" s="24" t="str">
        <f t="shared" si="68"/>
        <v>Жук-трейл # 11 Крево Трейл 5</v>
      </c>
      <c r="D521" s="107">
        <f>VLOOKUP(C521,Гонки!$E$1:$O$30,11,FALSE)</f>
        <v>4.3058323494084938</v>
      </c>
      <c r="E521" s="29" t="s">
        <v>64</v>
      </c>
      <c r="F521" s="108">
        <f>IF(E521="Ж",VLOOKUP(C521,Гонки!$E$2:$Q$30,12,FALSE),VLOOKUP(C521,Гонки!$E$2:$Q$30,13,FALSE))</f>
        <v>27</v>
      </c>
      <c r="G521" s="24" t="s">
        <v>252</v>
      </c>
      <c r="H521" s="13">
        <v>1981</v>
      </c>
      <c r="I521" s="13">
        <v>4781</v>
      </c>
      <c r="J521" s="28" t="str">
        <f t="shared" si="65"/>
        <v>Ж</v>
      </c>
      <c r="K521" s="92">
        <v>2.5112268518518523E-2</v>
      </c>
      <c r="L521" s="90">
        <f t="shared" si="63"/>
        <v>0.43740297296734509</v>
      </c>
      <c r="M521" s="99">
        <f t="shared" si="66"/>
        <v>1.8833838707302435</v>
      </c>
    </row>
    <row r="522" spans="1:13" x14ac:dyDescent="0.25">
      <c r="A522" s="24" t="str">
        <f t="shared" si="67"/>
        <v>Жук-трейл # 11 Крево</v>
      </c>
      <c r="B522" s="24" t="str">
        <f t="shared" si="64"/>
        <v>Трейл 5</v>
      </c>
      <c r="C522" s="24" t="str">
        <f t="shared" si="68"/>
        <v>Жук-трейл # 11 Крево Трейл 5</v>
      </c>
      <c r="D522" s="107">
        <f>VLOOKUP(C522,Гонки!$E$1:$O$30,11,FALSE)</f>
        <v>4.3058323494084938</v>
      </c>
      <c r="E522" s="29" t="s">
        <v>64</v>
      </c>
      <c r="F522" s="108">
        <f>IF(E522="Ж",VLOOKUP(C522,Гонки!$E$2:$Q$30,12,FALSE),VLOOKUP(C522,Гонки!$E$2:$Q$30,13,FALSE))</f>
        <v>27</v>
      </c>
      <c r="G522" s="24" t="s">
        <v>548</v>
      </c>
      <c r="H522" s="13">
        <v>1993</v>
      </c>
      <c r="I522" s="13">
        <v>5316</v>
      </c>
      <c r="J522" s="28" t="str">
        <f t="shared" si="65"/>
        <v>Ж</v>
      </c>
      <c r="K522" s="92">
        <v>2.5116898148148149E-2</v>
      </c>
      <c r="L522" s="90">
        <f t="shared" si="63"/>
        <v>0.43716114686475449</v>
      </c>
      <c r="M522" s="99">
        <f t="shared" si="66"/>
        <v>1.8823426080747774</v>
      </c>
    </row>
    <row r="523" spans="1:13" x14ac:dyDescent="0.25">
      <c r="A523" s="24" t="str">
        <f t="shared" si="67"/>
        <v>Жук-трейл # 11 Крево</v>
      </c>
      <c r="B523" s="24" t="str">
        <f t="shared" si="64"/>
        <v>Трейл 5</v>
      </c>
      <c r="C523" s="24" t="str">
        <f t="shared" si="68"/>
        <v>Жук-трейл # 11 Крево Трейл 5</v>
      </c>
      <c r="D523" s="107">
        <f>VLOOKUP(C523,Гонки!$E$1:$O$30,11,FALSE)</f>
        <v>4.3058323494084938</v>
      </c>
      <c r="E523" s="29" t="s">
        <v>64</v>
      </c>
      <c r="F523" s="108">
        <f>IF(E523="Ж",VLOOKUP(C523,Гонки!$E$2:$Q$30,12,FALSE),VLOOKUP(C523,Гонки!$E$2:$Q$30,13,FALSE))</f>
        <v>27</v>
      </c>
      <c r="G523" s="24" t="s">
        <v>504</v>
      </c>
      <c r="H523" s="13">
        <v>1988</v>
      </c>
      <c r="I523" s="13"/>
      <c r="J523" s="28" t="str">
        <f t="shared" si="65"/>
        <v>Ж</v>
      </c>
      <c r="K523" s="92">
        <v>2.5307870370370369E-2</v>
      </c>
      <c r="L523" s="90">
        <f t="shared" si="63"/>
        <v>0.42733923301045573</v>
      </c>
      <c r="M523" s="99">
        <f t="shared" si="66"/>
        <v>1.8400510936678345</v>
      </c>
    </row>
    <row r="524" spans="1:13" x14ac:dyDescent="0.25">
      <c r="A524" s="24" t="str">
        <f t="shared" si="67"/>
        <v>Жук-трейл # 11 Крево</v>
      </c>
      <c r="B524" s="24" t="str">
        <f t="shared" si="64"/>
        <v>Трейл 5</v>
      </c>
      <c r="C524" s="24" t="str">
        <f t="shared" si="68"/>
        <v>Жук-трейл # 11 Крево Трейл 5</v>
      </c>
      <c r="D524" s="107">
        <f>VLOOKUP(C524,Гонки!$E$1:$O$30,11,FALSE)</f>
        <v>4.3058323494084938</v>
      </c>
      <c r="E524" s="29" t="s">
        <v>64</v>
      </c>
      <c r="F524" s="108">
        <f>IF(E524="Ж",VLOOKUP(C524,Гонки!$E$2:$Q$30,12,FALSE),VLOOKUP(C524,Гонки!$E$2:$Q$30,13,FALSE))</f>
        <v>27</v>
      </c>
      <c r="G524" s="24" t="s">
        <v>253</v>
      </c>
      <c r="H524" s="13">
        <v>1981</v>
      </c>
      <c r="I524" s="13">
        <v>5225</v>
      </c>
      <c r="J524" s="28" t="str">
        <f t="shared" si="65"/>
        <v>Ж</v>
      </c>
      <c r="K524" s="92">
        <v>2.5309027777777781E-2</v>
      </c>
      <c r="L524" s="90">
        <f t="shared" si="63"/>
        <v>0.42728060772706233</v>
      </c>
      <c r="M524" s="99">
        <f t="shared" si="66"/>
        <v>1.8397986630261058</v>
      </c>
    </row>
    <row r="525" spans="1:13" x14ac:dyDescent="0.25">
      <c r="A525" s="24" t="str">
        <f t="shared" si="67"/>
        <v>Жук-трейл # 11 Крево</v>
      </c>
      <c r="B525" s="24" t="str">
        <f t="shared" si="64"/>
        <v>Трейл 5</v>
      </c>
      <c r="C525" s="24" t="str">
        <f t="shared" si="68"/>
        <v>Жук-трейл # 11 Крево Трейл 5</v>
      </c>
      <c r="D525" s="107">
        <f>VLOOKUP(C525,Гонки!$E$1:$O$30,11,FALSE)</f>
        <v>4.3058323494084938</v>
      </c>
      <c r="E525" s="29" t="s">
        <v>64</v>
      </c>
      <c r="F525" s="108">
        <f>IF(E525="Ж",VLOOKUP(C525,Гонки!$E$2:$Q$30,12,FALSE),VLOOKUP(C525,Гонки!$E$2:$Q$30,13,FALSE))</f>
        <v>27</v>
      </c>
      <c r="G525" s="24" t="s">
        <v>505</v>
      </c>
      <c r="H525" s="13">
        <v>1979</v>
      </c>
      <c r="I525" s="13">
        <v>2562</v>
      </c>
      <c r="J525" s="28" t="str">
        <f t="shared" si="65"/>
        <v>Ж</v>
      </c>
      <c r="K525" s="92">
        <v>2.5372685185185189E-2</v>
      </c>
      <c r="L525" s="90">
        <f t="shared" si="63"/>
        <v>0.42407266283938183</v>
      </c>
      <c r="M525" s="99">
        <f t="shared" si="66"/>
        <v>1.8259857901536116</v>
      </c>
    </row>
    <row r="526" spans="1:13" x14ac:dyDescent="0.25">
      <c r="A526" s="24" t="str">
        <f t="shared" si="67"/>
        <v>Жук-трейл # 11 Крево</v>
      </c>
      <c r="B526" s="24" t="str">
        <f t="shared" si="64"/>
        <v>Трейл 5</v>
      </c>
      <c r="C526" s="24" t="str">
        <f t="shared" si="68"/>
        <v>Жук-трейл # 11 Крево Трейл 5</v>
      </c>
      <c r="D526" s="107">
        <f>VLOOKUP(C526,Гонки!$E$1:$O$30,11,FALSE)</f>
        <v>4.3058323494084938</v>
      </c>
      <c r="E526" s="29" t="s">
        <v>64</v>
      </c>
      <c r="F526" s="108">
        <f>IF(E526="Ж",VLOOKUP(C526,Гонки!$E$2:$Q$30,12,FALSE),VLOOKUP(C526,Гонки!$E$2:$Q$30,13,FALSE))</f>
        <v>27</v>
      </c>
      <c r="G526" s="24" t="s">
        <v>549</v>
      </c>
      <c r="H526" s="13">
        <v>1983</v>
      </c>
      <c r="I526" s="13">
        <v>5236</v>
      </c>
      <c r="J526" s="28" t="str">
        <f t="shared" si="65"/>
        <v>Ж</v>
      </c>
      <c r="K526" s="92">
        <v>2.5442129629629634E-2</v>
      </c>
      <c r="L526" s="90">
        <f t="shared" si="63"/>
        <v>0.42060960591636076</v>
      </c>
      <c r="M526" s="99">
        <f t="shared" si="66"/>
        <v>1.8110744476266243</v>
      </c>
    </row>
    <row r="527" spans="1:13" x14ac:dyDescent="0.25">
      <c r="A527" s="24" t="str">
        <f t="shared" si="67"/>
        <v>Жук-трейл # 11 Крево</v>
      </c>
      <c r="B527" s="24" t="str">
        <f t="shared" si="64"/>
        <v>Трейл 5</v>
      </c>
      <c r="C527" s="24" t="str">
        <f t="shared" si="68"/>
        <v>Жук-трейл # 11 Крево Трейл 5</v>
      </c>
      <c r="D527" s="107">
        <f>VLOOKUP(C527,Гонки!$E$1:$O$30,11,FALSE)</f>
        <v>4.3058323494084938</v>
      </c>
      <c r="E527" s="29" t="s">
        <v>64</v>
      </c>
      <c r="F527" s="108">
        <f>IF(E527="Ж",VLOOKUP(C527,Гонки!$E$2:$Q$30,12,FALSE),VLOOKUP(C527,Гонки!$E$2:$Q$30,13,FALSE))</f>
        <v>27</v>
      </c>
      <c r="G527" s="24" t="s">
        <v>506</v>
      </c>
      <c r="H527" s="13">
        <v>1994</v>
      </c>
      <c r="I527" s="13">
        <v>5293</v>
      </c>
      <c r="J527" s="28" t="str">
        <f t="shared" si="65"/>
        <v>Ж</v>
      </c>
      <c r="K527" s="92">
        <v>2.5606481481481484E-2</v>
      </c>
      <c r="L527" s="90">
        <f t="shared" si="63"/>
        <v>0.41256259311722293</v>
      </c>
      <c r="M527" s="99">
        <f t="shared" si="66"/>
        <v>1.7764253595999926</v>
      </c>
    </row>
    <row r="528" spans="1:13" x14ac:dyDescent="0.25">
      <c r="A528" s="24" t="str">
        <f t="shared" si="67"/>
        <v>Жук-трейл # 11 Крево</v>
      </c>
      <c r="B528" s="24" t="str">
        <f t="shared" si="64"/>
        <v>Трейл 5</v>
      </c>
      <c r="C528" s="24" t="str">
        <f t="shared" si="68"/>
        <v>Жук-трейл # 11 Крево Трейл 5</v>
      </c>
      <c r="D528" s="107">
        <f>VLOOKUP(C528,Гонки!$E$1:$O$30,11,FALSE)</f>
        <v>4.3058323494084938</v>
      </c>
      <c r="E528" s="29" t="s">
        <v>64</v>
      </c>
      <c r="F528" s="108">
        <f>IF(E528="Ж",VLOOKUP(C528,Гонки!$E$2:$Q$30,12,FALSE),VLOOKUP(C528,Гонки!$E$2:$Q$30,13,FALSE))</f>
        <v>27</v>
      </c>
      <c r="G528" s="24" t="s">
        <v>251</v>
      </c>
      <c r="H528" s="13">
        <v>1995</v>
      </c>
      <c r="I528" s="13">
        <v>4735</v>
      </c>
      <c r="J528" s="28" t="str">
        <f t="shared" si="65"/>
        <v>Ж</v>
      </c>
      <c r="K528" s="92">
        <v>2.5659722222222223E-2</v>
      </c>
      <c r="L528" s="90">
        <f t="shared" si="63"/>
        <v>0.40999986919680659</v>
      </c>
      <c r="M528" s="99">
        <f t="shared" si="66"/>
        <v>1.7653907000408608</v>
      </c>
    </row>
    <row r="529" spans="1:13" x14ac:dyDescent="0.25">
      <c r="A529" s="24" t="str">
        <f t="shared" si="67"/>
        <v>Жук-трейл # 11 Крево</v>
      </c>
      <c r="B529" s="24" t="str">
        <f t="shared" si="64"/>
        <v>Трейл 5</v>
      </c>
      <c r="C529" s="24" t="str">
        <f t="shared" si="68"/>
        <v>Жук-трейл # 11 Крево Трейл 5</v>
      </c>
      <c r="D529" s="107">
        <f>VLOOKUP(C529,Гонки!$E$1:$O$30,11,FALSE)</f>
        <v>4.3058323494084938</v>
      </c>
      <c r="E529" s="29" t="s">
        <v>64</v>
      </c>
      <c r="F529" s="108">
        <f>IF(E529="Ж",VLOOKUP(C529,Гонки!$E$2:$Q$30,12,FALSE),VLOOKUP(C529,Гонки!$E$2:$Q$30,13,FALSE))</f>
        <v>27</v>
      </c>
      <c r="G529" s="24" t="s">
        <v>507</v>
      </c>
      <c r="H529" s="13">
        <v>1979</v>
      </c>
      <c r="I529" s="13">
        <v>5231</v>
      </c>
      <c r="J529" s="28" t="str">
        <f t="shared" si="65"/>
        <v>Ж</v>
      </c>
      <c r="K529" s="92">
        <v>2.5835648148148149E-2</v>
      </c>
      <c r="L529" s="90">
        <f t="shared" si="63"/>
        <v>0.40168118179401208</v>
      </c>
      <c r="M529" s="99">
        <f t="shared" si="66"/>
        <v>1.7295718267172913</v>
      </c>
    </row>
    <row r="530" spans="1:13" x14ac:dyDescent="0.25">
      <c r="A530" s="24" t="str">
        <f t="shared" si="67"/>
        <v>Жук-трейл # 11 Крево</v>
      </c>
      <c r="B530" s="24" t="str">
        <f t="shared" si="64"/>
        <v>Трейл 5</v>
      </c>
      <c r="C530" s="24" t="str">
        <f t="shared" si="68"/>
        <v>Жук-трейл # 11 Крево Трейл 5</v>
      </c>
      <c r="D530" s="107">
        <f>VLOOKUP(C530,Гонки!$E$1:$O$30,11,FALSE)</f>
        <v>4.3058323494084938</v>
      </c>
      <c r="E530" s="29" t="s">
        <v>64</v>
      </c>
      <c r="F530" s="108">
        <f>IF(E530="Ж",VLOOKUP(C530,Гонки!$E$2:$Q$30,12,FALSE),VLOOKUP(C530,Гонки!$E$2:$Q$30,13,FALSE))</f>
        <v>27</v>
      </c>
      <c r="G530" s="24" t="s">
        <v>255</v>
      </c>
      <c r="H530" s="13">
        <v>1989</v>
      </c>
      <c r="I530" s="13">
        <v>4939</v>
      </c>
      <c r="J530" s="28" t="str">
        <f t="shared" si="65"/>
        <v>Ж</v>
      </c>
      <c r="K530" s="92">
        <v>2.5835648148148149E-2</v>
      </c>
      <c r="L530" s="90">
        <f t="shared" si="63"/>
        <v>0.40168118179401208</v>
      </c>
      <c r="M530" s="99">
        <f t="shared" si="66"/>
        <v>1.7295718267172913</v>
      </c>
    </row>
    <row r="531" spans="1:13" x14ac:dyDescent="0.25">
      <c r="A531" s="24" t="str">
        <f t="shared" si="67"/>
        <v>Жук-трейл # 11 Крево</v>
      </c>
      <c r="B531" s="24" t="str">
        <f t="shared" si="64"/>
        <v>Трейл 5</v>
      </c>
      <c r="C531" s="24" t="str">
        <f t="shared" si="68"/>
        <v>Жук-трейл # 11 Крево Трейл 5</v>
      </c>
      <c r="D531" s="107">
        <f>VLOOKUP(C531,Гонки!$E$1:$O$30,11,FALSE)</f>
        <v>4.3058323494084938</v>
      </c>
      <c r="E531" s="29" t="s">
        <v>64</v>
      </c>
      <c r="F531" s="108">
        <f>IF(E531="Ж",VLOOKUP(C531,Гонки!$E$2:$Q$30,12,FALSE),VLOOKUP(C531,Гонки!$E$2:$Q$30,13,FALSE))</f>
        <v>27</v>
      </c>
      <c r="G531" s="24" t="s">
        <v>386</v>
      </c>
      <c r="H531" s="13">
        <v>1993</v>
      </c>
      <c r="I531" s="13">
        <v>3187</v>
      </c>
      <c r="J531" s="28" t="str">
        <f t="shared" si="65"/>
        <v>Ж</v>
      </c>
      <c r="K531" s="92">
        <v>2.7554398148148151E-2</v>
      </c>
      <c r="L531" s="90">
        <f t="shared" si="63"/>
        <v>0.33110579488227665</v>
      </c>
      <c r="M531" s="99">
        <f t="shared" si="66"/>
        <v>1.4256860426807201</v>
      </c>
    </row>
    <row r="532" spans="1:13" x14ac:dyDescent="0.25">
      <c r="A532" s="24" t="str">
        <f t="shared" si="67"/>
        <v>Жук-трейл # 11 Крево</v>
      </c>
      <c r="B532" s="24" t="str">
        <f t="shared" si="64"/>
        <v>Трейл 5</v>
      </c>
      <c r="C532" s="24" t="str">
        <f t="shared" si="68"/>
        <v>Жук-трейл # 11 Крево Трейл 5</v>
      </c>
      <c r="D532" s="107">
        <f>VLOOKUP(C532,Гонки!$E$1:$O$30,11,FALSE)</f>
        <v>4.3058323494084938</v>
      </c>
      <c r="E532" s="29" t="s">
        <v>64</v>
      </c>
      <c r="F532" s="108">
        <f>IF(E532="Ж",VLOOKUP(C532,Гонки!$E$2:$Q$30,12,FALSE),VLOOKUP(C532,Гонки!$E$2:$Q$30,13,FALSE))</f>
        <v>27</v>
      </c>
      <c r="G532" s="24" t="s">
        <v>508</v>
      </c>
      <c r="H532" s="13">
        <v>1995</v>
      </c>
      <c r="I532" s="13">
        <v>5034</v>
      </c>
      <c r="J532" s="28" t="str">
        <f t="shared" si="65"/>
        <v>Ж</v>
      </c>
      <c r="K532" s="92">
        <v>2.9542824074074072E-2</v>
      </c>
      <c r="L532" s="90">
        <f t="shared" si="63"/>
        <v>0.26864795886516873</v>
      </c>
      <c r="M532" s="99">
        <f t="shared" si="66"/>
        <v>1.1567530718842058</v>
      </c>
    </row>
    <row r="533" spans="1:13" x14ac:dyDescent="0.25">
      <c r="A533" s="24" t="str">
        <f t="shared" si="67"/>
        <v>Жук-трейл # 11 Крево</v>
      </c>
      <c r="B533" s="24" t="str">
        <f t="shared" si="64"/>
        <v>Трейл 5</v>
      </c>
      <c r="C533" s="24" t="str">
        <f t="shared" si="68"/>
        <v>Жук-трейл # 11 Крево Трейл 5</v>
      </c>
      <c r="D533" s="107">
        <f>VLOOKUP(C533,Гонки!$E$1:$O$30,11,FALSE)</f>
        <v>4.3058323494084938</v>
      </c>
      <c r="E533" s="29" t="s">
        <v>64</v>
      </c>
      <c r="F533" s="108">
        <f>IF(E533="Ж",VLOOKUP(C533,Гонки!$E$2:$Q$30,12,FALSE),VLOOKUP(C533,Гонки!$E$2:$Q$30,13,FALSE))</f>
        <v>27</v>
      </c>
      <c r="G533" s="24" t="s">
        <v>509</v>
      </c>
      <c r="H533" s="13">
        <v>1995</v>
      </c>
      <c r="I533" s="13">
        <v>5257</v>
      </c>
      <c r="J533" s="28" t="str">
        <f t="shared" si="65"/>
        <v>Ж</v>
      </c>
      <c r="K533" s="92">
        <v>3.4324074074074076E-2</v>
      </c>
      <c r="L533" s="90">
        <f t="shared" si="63"/>
        <v>0.17129436580875732</v>
      </c>
      <c r="M533" s="99">
        <f t="shared" si="66"/>
        <v>0.73756482157075953</v>
      </c>
    </row>
    <row r="534" spans="1:13" x14ac:dyDescent="0.25">
      <c r="A534" s="24" t="str">
        <f t="shared" si="67"/>
        <v>Жук-трейл # 11 Крево</v>
      </c>
      <c r="B534" s="24" t="str">
        <f t="shared" si="64"/>
        <v>Трейл 5</v>
      </c>
      <c r="C534" s="24" t="str">
        <f t="shared" si="68"/>
        <v>Жук-трейл # 11 Крево Трейл 5</v>
      </c>
      <c r="D534" s="107">
        <f>VLOOKUP(C534,Гонки!$E$1:$O$30,11,FALSE)</f>
        <v>4.3058323494084938</v>
      </c>
      <c r="E534" s="29" t="s">
        <v>64</v>
      </c>
      <c r="F534" s="108">
        <f>IF(E534="Ж",VLOOKUP(C534,Гонки!$E$2:$Q$30,12,FALSE),VLOOKUP(C534,Гонки!$E$2:$Q$30,13,FALSE))</f>
        <v>27</v>
      </c>
      <c r="G534" s="24" t="s">
        <v>510</v>
      </c>
      <c r="H534" s="13">
        <v>1975</v>
      </c>
      <c r="I534" s="13"/>
      <c r="J534" s="28" t="str">
        <f t="shared" si="65"/>
        <v>Ж</v>
      </c>
      <c r="K534" s="92">
        <v>4.3292824074074081E-2</v>
      </c>
      <c r="L534" s="90">
        <f t="shared" si="63"/>
        <v>8.5367353959907744E-2</v>
      </c>
      <c r="M534" s="99">
        <f t="shared" si="66"/>
        <v>0.36757751426397606</v>
      </c>
    </row>
    <row r="535" spans="1:13" x14ac:dyDescent="0.25">
      <c r="A535" s="24" t="str">
        <f t="shared" si="67"/>
        <v>Жук-трейл # 11 Крево</v>
      </c>
      <c r="B535" s="24" t="str">
        <f t="shared" si="64"/>
        <v>Трейл 5</v>
      </c>
      <c r="C535" s="24" t="str">
        <f t="shared" si="68"/>
        <v>Жук-трейл # 11 Крево Трейл 5</v>
      </c>
      <c r="D535" s="107">
        <f>VLOOKUP(C535,Гонки!$E$1:$O$30,11,FALSE)</f>
        <v>4.3058323494084938</v>
      </c>
      <c r="E535" s="29" t="s">
        <v>64</v>
      </c>
      <c r="F535" s="108">
        <f>IF(E535="Ж",VLOOKUP(C535,Гонки!$E$2:$Q$30,12,FALSE),VLOOKUP(C535,Гонки!$E$2:$Q$30,13,FALSE))</f>
        <v>27</v>
      </c>
      <c r="G535" s="24" t="s">
        <v>511</v>
      </c>
      <c r="H535" s="13">
        <v>1990</v>
      </c>
      <c r="I535" s="13"/>
      <c r="J535" s="28" t="str">
        <f t="shared" si="65"/>
        <v>Ж</v>
      </c>
      <c r="K535" s="92">
        <v>4.3346064814814816E-2</v>
      </c>
      <c r="L535" s="90">
        <f t="shared" si="63"/>
        <v>8.5053177278970493E-2</v>
      </c>
      <c r="M535" s="99">
        <f t="shared" si="66"/>
        <v>0.36622472214776663</v>
      </c>
    </row>
    <row r="536" spans="1:13" s="134" customFormat="1" x14ac:dyDescent="0.25">
      <c r="A536" s="130" t="str">
        <f t="shared" si="67"/>
        <v>Жук-трейл # 11 Крево</v>
      </c>
      <c r="B536" s="130" t="str">
        <f t="shared" si="64"/>
        <v>Трейл 5</v>
      </c>
      <c r="C536" s="130" t="str">
        <f t="shared" si="68"/>
        <v>Жук-трейл # 11 Крево Трейл 5</v>
      </c>
      <c r="D536" s="135">
        <f>VLOOKUP(C536,Гонки!$E$1:$O$30,11,FALSE)</f>
        <v>4.3058323494084938</v>
      </c>
      <c r="E536" s="132" t="s">
        <v>278</v>
      </c>
      <c r="F536" s="131">
        <f>IF(E536="Ж",VLOOKUP(C536,Гонки!$E$2:$Q$30,12,FALSE),VLOOKUP(C536,Гонки!$E$2:$Q$30,13,FALSE))</f>
        <v>25</v>
      </c>
      <c r="G536" s="130" t="s">
        <v>512</v>
      </c>
      <c r="H536" s="131">
        <v>1985</v>
      </c>
      <c r="I536" s="131"/>
      <c r="J536" s="133" t="str">
        <f t="shared" si="65"/>
        <v>М</v>
      </c>
      <c r="K536" s="140">
        <v>1.6385416666666666E-2</v>
      </c>
      <c r="L536" s="139">
        <f>($K$536/K536)^3</f>
        <v>1</v>
      </c>
      <c r="M536" s="135">
        <f t="shared" si="66"/>
        <v>4.3058323494084938</v>
      </c>
    </row>
    <row r="537" spans="1:13" x14ac:dyDescent="0.25">
      <c r="A537" s="24" t="str">
        <f t="shared" si="67"/>
        <v>Жук-трейл # 11 Крево</v>
      </c>
      <c r="B537" s="24" t="str">
        <f t="shared" si="64"/>
        <v>Трейл 5</v>
      </c>
      <c r="C537" s="24" t="str">
        <f t="shared" si="68"/>
        <v>Жук-трейл # 11 Крево Трейл 5</v>
      </c>
      <c r="D537" s="107">
        <f>VLOOKUP(C537,Гонки!$E$1:$O$30,11,FALSE)</f>
        <v>4.3058323494084938</v>
      </c>
      <c r="E537" s="29" t="s">
        <v>278</v>
      </c>
      <c r="F537" s="108">
        <f>IF(E537="Ж",VLOOKUP(C537,Гонки!$E$2:$Q$30,12,FALSE),VLOOKUP(C537,Гонки!$E$2:$Q$30,13,FALSE))</f>
        <v>25</v>
      </c>
      <c r="G537" s="24" t="s">
        <v>513</v>
      </c>
      <c r="H537" s="13">
        <v>1995</v>
      </c>
      <c r="I537" s="13">
        <v>3192</v>
      </c>
      <c r="J537" s="28" t="str">
        <f t="shared" si="65"/>
        <v>М</v>
      </c>
      <c r="K537" s="92">
        <v>1.6583333333333332E-2</v>
      </c>
      <c r="L537" s="90">
        <f t="shared" ref="L537:L556" si="69">($K$536/K537)^3</f>
        <v>0.96462158925236863</v>
      </c>
      <c r="M537" s="99">
        <f t="shared" si="66"/>
        <v>4.1534988439406817</v>
      </c>
    </row>
    <row r="538" spans="1:13" x14ac:dyDescent="0.25">
      <c r="A538" s="24" t="str">
        <f t="shared" si="67"/>
        <v>Жук-трейл # 11 Крево</v>
      </c>
      <c r="B538" s="24" t="str">
        <f t="shared" si="64"/>
        <v>Трейл 5</v>
      </c>
      <c r="C538" s="24" t="str">
        <f t="shared" si="68"/>
        <v>Жук-трейл # 11 Крево Трейл 5</v>
      </c>
      <c r="D538" s="107">
        <f>VLOOKUP(C538,Гонки!$E$1:$O$30,11,FALSE)</f>
        <v>4.3058323494084938</v>
      </c>
      <c r="E538" s="29" t="s">
        <v>278</v>
      </c>
      <c r="F538" s="108">
        <f>IF(E538="Ж",VLOOKUP(C538,Гонки!$E$2:$Q$30,12,FALSE),VLOOKUP(C538,Гонки!$E$2:$Q$30,13,FALSE))</f>
        <v>25</v>
      </c>
      <c r="G538" s="24" t="s">
        <v>260</v>
      </c>
      <c r="H538" s="13">
        <v>1990</v>
      </c>
      <c r="I538" s="13">
        <v>1583</v>
      </c>
      <c r="J538" s="28" t="str">
        <f t="shared" si="65"/>
        <v>М</v>
      </c>
      <c r="K538" s="92">
        <v>1.7712962962962962E-2</v>
      </c>
      <c r="L538" s="90">
        <f t="shared" si="69"/>
        <v>0.79158731318938058</v>
      </c>
      <c r="M538" s="99">
        <f t="shared" si="66"/>
        <v>3.4084422605121878</v>
      </c>
    </row>
    <row r="539" spans="1:13" x14ac:dyDescent="0.25">
      <c r="A539" s="24" t="str">
        <f t="shared" si="67"/>
        <v>Жук-трейл # 11 Крево</v>
      </c>
      <c r="B539" s="24" t="str">
        <f t="shared" si="64"/>
        <v>Трейл 5</v>
      </c>
      <c r="C539" s="24" t="str">
        <f t="shared" si="68"/>
        <v>Жук-трейл # 11 Крево Трейл 5</v>
      </c>
      <c r="D539" s="107">
        <f>VLOOKUP(C539,Гонки!$E$1:$O$30,11,FALSE)</f>
        <v>4.3058323494084938</v>
      </c>
      <c r="E539" s="29" t="s">
        <v>278</v>
      </c>
      <c r="F539" s="108">
        <f>IF(E539="Ж",VLOOKUP(C539,Гонки!$E$2:$Q$30,12,FALSE),VLOOKUP(C539,Гонки!$E$2:$Q$30,13,FALSE))</f>
        <v>25</v>
      </c>
      <c r="G539" s="24" t="s">
        <v>266</v>
      </c>
      <c r="H539" s="13">
        <v>1984</v>
      </c>
      <c r="I539" s="13">
        <v>5077</v>
      </c>
      <c r="J539" s="28" t="str">
        <f t="shared" si="65"/>
        <v>М</v>
      </c>
      <c r="K539" s="92">
        <v>1.8979166666666665E-2</v>
      </c>
      <c r="L539" s="90">
        <f t="shared" si="69"/>
        <v>0.64348888534589221</v>
      </c>
      <c r="M539" s="99">
        <f t="shared" si="66"/>
        <v>2.770755259007156</v>
      </c>
    </row>
    <row r="540" spans="1:13" x14ac:dyDescent="0.25">
      <c r="A540" s="24" t="str">
        <f t="shared" si="67"/>
        <v>Жук-трейл # 11 Крево</v>
      </c>
      <c r="B540" s="24" t="str">
        <f t="shared" si="64"/>
        <v>Трейл 5</v>
      </c>
      <c r="C540" s="24" t="str">
        <f t="shared" si="68"/>
        <v>Жук-трейл # 11 Крево Трейл 5</v>
      </c>
      <c r="D540" s="107">
        <f>VLOOKUP(C540,Гонки!$E$1:$O$30,11,FALSE)</f>
        <v>4.3058323494084938</v>
      </c>
      <c r="E540" s="29" t="s">
        <v>278</v>
      </c>
      <c r="F540" s="108">
        <f>IF(E540="Ж",VLOOKUP(C540,Гонки!$E$2:$Q$30,12,FALSE),VLOOKUP(C540,Гонки!$E$2:$Q$30,13,FALSE))</f>
        <v>25</v>
      </c>
      <c r="G540" s="24" t="s">
        <v>264</v>
      </c>
      <c r="H540" s="13">
        <v>1961</v>
      </c>
      <c r="I540" s="13">
        <v>4272</v>
      </c>
      <c r="J540" s="28" t="str">
        <f t="shared" si="65"/>
        <v>М</v>
      </c>
      <c r="K540" s="92">
        <v>1.9035879629629628E-2</v>
      </c>
      <c r="L540" s="90">
        <f t="shared" si="69"/>
        <v>0.63775462811745964</v>
      </c>
      <c r="M540" s="99">
        <f t="shared" si="66"/>
        <v>2.7460645087331415</v>
      </c>
    </row>
    <row r="541" spans="1:13" x14ac:dyDescent="0.25">
      <c r="A541" s="24" t="str">
        <f t="shared" si="67"/>
        <v>Жук-трейл # 11 Крево</v>
      </c>
      <c r="B541" s="24" t="str">
        <f t="shared" si="64"/>
        <v>Трейл 5</v>
      </c>
      <c r="C541" s="24" t="str">
        <f t="shared" si="68"/>
        <v>Жук-трейл # 11 Крево Трейл 5</v>
      </c>
      <c r="D541" s="107">
        <f>VLOOKUP(C541,Гонки!$E$1:$O$30,11,FALSE)</f>
        <v>4.3058323494084938</v>
      </c>
      <c r="E541" s="29" t="s">
        <v>278</v>
      </c>
      <c r="F541" s="108">
        <f>IF(E541="Ж",VLOOKUP(C541,Гонки!$E$2:$Q$30,12,FALSE),VLOOKUP(C541,Гонки!$E$2:$Q$30,13,FALSE))</f>
        <v>25</v>
      </c>
      <c r="G541" s="24" t="s">
        <v>514</v>
      </c>
      <c r="H541" s="13">
        <v>1986</v>
      </c>
      <c r="I541" s="13">
        <v>5283</v>
      </c>
      <c r="J541" s="28" t="str">
        <f t="shared" si="65"/>
        <v>М</v>
      </c>
      <c r="K541" s="92">
        <v>1.9226851851851853E-2</v>
      </c>
      <c r="L541" s="90">
        <f t="shared" si="69"/>
        <v>0.61893911396344337</v>
      </c>
      <c r="M541" s="99">
        <f t="shared" si="66"/>
        <v>2.6650480592180248</v>
      </c>
    </row>
    <row r="542" spans="1:13" x14ac:dyDescent="0.25">
      <c r="A542" s="24" t="str">
        <f t="shared" si="67"/>
        <v>Жук-трейл # 11 Крево</v>
      </c>
      <c r="B542" s="24" t="str">
        <f t="shared" si="64"/>
        <v>Трейл 5</v>
      </c>
      <c r="C542" s="24" t="str">
        <f t="shared" si="68"/>
        <v>Жук-трейл # 11 Крево Трейл 5</v>
      </c>
      <c r="D542" s="107">
        <f>VLOOKUP(C542,Гонки!$E$1:$O$30,11,FALSE)</f>
        <v>4.3058323494084938</v>
      </c>
      <c r="E542" s="29" t="s">
        <v>278</v>
      </c>
      <c r="F542" s="108">
        <f>IF(E542="Ж",VLOOKUP(C542,Гонки!$E$2:$Q$30,12,FALSE),VLOOKUP(C542,Гонки!$E$2:$Q$30,13,FALSE))</f>
        <v>25</v>
      </c>
      <c r="G542" s="24" t="s">
        <v>515</v>
      </c>
      <c r="H542" s="13">
        <v>1986</v>
      </c>
      <c r="I542" s="13">
        <v>279</v>
      </c>
      <c r="J542" s="28" t="str">
        <f t="shared" si="65"/>
        <v>М</v>
      </c>
      <c r="K542" s="92">
        <v>1.9326388888888889E-2</v>
      </c>
      <c r="L542" s="90">
        <f t="shared" si="69"/>
        <v>0.60942508424426733</v>
      </c>
      <c r="M542" s="99">
        <f t="shared" si="66"/>
        <v>2.6240822422799628</v>
      </c>
    </row>
    <row r="543" spans="1:13" x14ac:dyDescent="0.25">
      <c r="A543" s="24" t="str">
        <f t="shared" si="67"/>
        <v>Жук-трейл # 11 Крево</v>
      </c>
      <c r="B543" s="24" t="str">
        <f t="shared" si="64"/>
        <v>Трейл 5</v>
      </c>
      <c r="C543" s="24" t="str">
        <f t="shared" si="68"/>
        <v>Жук-трейл # 11 Крево Трейл 5</v>
      </c>
      <c r="D543" s="107">
        <f>VLOOKUP(C543,Гонки!$E$1:$O$30,11,FALSE)</f>
        <v>4.3058323494084938</v>
      </c>
      <c r="E543" s="29" t="s">
        <v>278</v>
      </c>
      <c r="F543" s="108">
        <f>IF(E543="Ж",VLOOKUP(C543,Гонки!$E$2:$Q$30,12,FALSE),VLOOKUP(C543,Гонки!$E$2:$Q$30,13,FALSE))</f>
        <v>25</v>
      </c>
      <c r="G543" s="24" t="s">
        <v>516</v>
      </c>
      <c r="H543" s="13">
        <v>1994</v>
      </c>
      <c r="I543" s="13">
        <v>5263</v>
      </c>
      <c r="J543" s="28" t="str">
        <f t="shared" si="65"/>
        <v>М</v>
      </c>
      <c r="K543" s="92">
        <v>1.9456018518518518E-2</v>
      </c>
      <c r="L543" s="90">
        <f t="shared" si="69"/>
        <v>0.59732481308571761</v>
      </c>
      <c r="M543" s="99">
        <f t="shared" si="66"/>
        <v>2.5719805032888647</v>
      </c>
    </row>
    <row r="544" spans="1:13" x14ac:dyDescent="0.25">
      <c r="A544" s="24" t="str">
        <f t="shared" si="67"/>
        <v>Жук-трейл # 11 Крево</v>
      </c>
      <c r="B544" s="24" t="str">
        <f t="shared" si="64"/>
        <v>Трейл 5</v>
      </c>
      <c r="C544" s="24" t="str">
        <f t="shared" si="68"/>
        <v>Жук-трейл # 11 Крево Трейл 5</v>
      </c>
      <c r="D544" s="107">
        <f>VLOOKUP(C544,Гонки!$E$1:$O$30,11,FALSE)</f>
        <v>4.3058323494084938</v>
      </c>
      <c r="E544" s="29" t="s">
        <v>278</v>
      </c>
      <c r="F544" s="108">
        <f>IF(E544="Ж",VLOOKUP(C544,Гонки!$E$2:$Q$30,12,FALSE),VLOOKUP(C544,Гонки!$E$2:$Q$30,13,FALSE))</f>
        <v>25</v>
      </c>
      <c r="G544" s="24" t="s">
        <v>262</v>
      </c>
      <c r="H544" s="13">
        <v>1993</v>
      </c>
      <c r="I544" s="13">
        <v>4736</v>
      </c>
      <c r="J544" s="28" t="str">
        <f t="shared" si="65"/>
        <v>М</v>
      </c>
      <c r="K544" s="92">
        <v>1.9707175925925927E-2</v>
      </c>
      <c r="L544" s="90">
        <f t="shared" si="69"/>
        <v>0.57477687666280675</v>
      </c>
      <c r="M544" s="99">
        <f t="shared" si="66"/>
        <v>2.4748928692266894</v>
      </c>
    </row>
    <row r="545" spans="1:13" x14ac:dyDescent="0.25">
      <c r="A545" s="24" t="str">
        <f t="shared" si="67"/>
        <v>Жук-трейл # 11 Крево</v>
      </c>
      <c r="B545" s="24" t="str">
        <f t="shared" si="64"/>
        <v>Трейл 5</v>
      </c>
      <c r="C545" s="24" t="str">
        <f t="shared" si="68"/>
        <v>Жук-трейл # 11 Крево Трейл 5</v>
      </c>
      <c r="D545" s="107">
        <f>VLOOKUP(C545,Гонки!$E$1:$O$30,11,FALSE)</f>
        <v>4.3058323494084938</v>
      </c>
      <c r="E545" s="29" t="s">
        <v>278</v>
      </c>
      <c r="F545" s="108">
        <f>IF(E545="Ж",VLOOKUP(C545,Гонки!$E$2:$Q$30,12,FALSE),VLOOKUP(C545,Гонки!$E$2:$Q$30,13,FALSE))</f>
        <v>25</v>
      </c>
      <c r="G545" s="24" t="s">
        <v>517</v>
      </c>
      <c r="H545" s="13">
        <v>1994</v>
      </c>
      <c r="I545" s="13">
        <v>3453</v>
      </c>
      <c r="J545" s="28" t="str">
        <f t="shared" si="65"/>
        <v>М</v>
      </c>
      <c r="K545" s="92">
        <v>2.1070601851851851E-2</v>
      </c>
      <c r="L545" s="90">
        <f t="shared" si="69"/>
        <v>0.47026390557140002</v>
      </c>
      <c r="M545" s="99">
        <f t="shared" si="66"/>
        <v>2.0248775373685155</v>
      </c>
    </row>
    <row r="546" spans="1:13" x14ac:dyDescent="0.25">
      <c r="A546" s="24" t="str">
        <f t="shared" si="67"/>
        <v>Жук-трейл # 11 Крево</v>
      </c>
      <c r="B546" s="24" t="str">
        <f t="shared" si="64"/>
        <v>Трейл 5</v>
      </c>
      <c r="C546" s="24" t="str">
        <f t="shared" si="68"/>
        <v>Жук-трейл # 11 Крево Трейл 5</v>
      </c>
      <c r="D546" s="107">
        <f>VLOOKUP(C546,Гонки!$E$1:$O$30,11,FALSE)</f>
        <v>4.3058323494084938</v>
      </c>
      <c r="E546" s="29" t="s">
        <v>278</v>
      </c>
      <c r="F546" s="108">
        <f>IF(E546="Ж",VLOOKUP(C546,Гонки!$E$2:$Q$30,12,FALSE),VLOOKUP(C546,Гонки!$E$2:$Q$30,13,FALSE))</f>
        <v>25</v>
      </c>
      <c r="G546" s="24" t="s">
        <v>272</v>
      </c>
      <c r="H546" s="13">
        <v>1972</v>
      </c>
      <c r="I546" s="13">
        <v>4408</v>
      </c>
      <c r="J546" s="28" t="str">
        <f t="shared" si="65"/>
        <v>М</v>
      </c>
      <c r="K546" s="92">
        <v>2.1129629629629627E-2</v>
      </c>
      <c r="L546" s="90">
        <f t="shared" si="69"/>
        <v>0.46633371473012236</v>
      </c>
      <c r="M546" s="99">
        <f t="shared" si="66"/>
        <v>2.0079547945047933</v>
      </c>
    </row>
    <row r="547" spans="1:13" x14ac:dyDescent="0.25">
      <c r="A547" s="24" t="str">
        <f t="shared" si="67"/>
        <v>Жук-трейл # 11 Крево</v>
      </c>
      <c r="B547" s="24" t="str">
        <f t="shared" si="64"/>
        <v>Трейл 5</v>
      </c>
      <c r="C547" s="24" t="str">
        <f t="shared" si="68"/>
        <v>Жук-трейл # 11 Крево Трейл 5</v>
      </c>
      <c r="D547" s="107">
        <f>VLOOKUP(C547,Гонки!$E$1:$O$30,11,FALSE)</f>
        <v>4.3058323494084938</v>
      </c>
      <c r="E547" s="29" t="s">
        <v>278</v>
      </c>
      <c r="F547" s="108">
        <f>IF(E547="Ж",VLOOKUP(C547,Гонки!$E$2:$Q$30,12,FALSE),VLOOKUP(C547,Гонки!$E$2:$Q$30,13,FALSE))</f>
        <v>25</v>
      </c>
      <c r="G547" s="24" t="s">
        <v>518</v>
      </c>
      <c r="H547" s="13">
        <v>1988</v>
      </c>
      <c r="I547" s="13">
        <v>4362</v>
      </c>
      <c r="J547" s="28" t="str">
        <f t="shared" si="65"/>
        <v>М</v>
      </c>
      <c r="K547" s="92">
        <v>2.1196759259259259E-2</v>
      </c>
      <c r="L547" s="90">
        <f t="shared" si="69"/>
        <v>0.46191712836682919</v>
      </c>
      <c r="M547" s="99">
        <f t="shared" si="66"/>
        <v>1.9889377140677689</v>
      </c>
    </row>
    <row r="548" spans="1:13" x14ac:dyDescent="0.25">
      <c r="A548" s="24" t="str">
        <f t="shared" si="67"/>
        <v>Жук-трейл # 11 Крево</v>
      </c>
      <c r="B548" s="24" t="str">
        <f t="shared" si="64"/>
        <v>Трейл 5</v>
      </c>
      <c r="C548" s="24" t="str">
        <f t="shared" si="68"/>
        <v>Жук-трейл # 11 Крево Трейл 5</v>
      </c>
      <c r="D548" s="107">
        <f>VLOOKUP(C548,Гонки!$E$1:$O$30,11,FALSE)</f>
        <v>4.3058323494084938</v>
      </c>
      <c r="E548" s="29" t="s">
        <v>278</v>
      </c>
      <c r="F548" s="108">
        <f>IF(E548="Ж",VLOOKUP(C548,Гонки!$E$2:$Q$30,12,FALSE),VLOOKUP(C548,Гонки!$E$2:$Q$30,13,FALSE))</f>
        <v>25</v>
      </c>
      <c r="G548" s="24" t="s">
        <v>354</v>
      </c>
      <c r="H548" s="13">
        <v>1990</v>
      </c>
      <c r="I548" s="13">
        <v>5195</v>
      </c>
      <c r="J548" s="28" t="str">
        <f t="shared" si="65"/>
        <v>М</v>
      </c>
      <c r="K548" s="92">
        <v>2.1295138888888888E-2</v>
      </c>
      <c r="L548" s="90">
        <f t="shared" si="69"/>
        <v>0.45554474167295</v>
      </c>
      <c r="M548" s="99">
        <f t="shared" si="66"/>
        <v>1.9614992852983237</v>
      </c>
    </row>
    <row r="549" spans="1:13" x14ac:dyDescent="0.25">
      <c r="A549" s="24" t="str">
        <f t="shared" si="67"/>
        <v>Жук-трейл # 11 Крево</v>
      </c>
      <c r="B549" s="24" t="str">
        <f t="shared" si="64"/>
        <v>Трейл 5</v>
      </c>
      <c r="C549" s="24" t="str">
        <f t="shared" si="68"/>
        <v>Жук-трейл # 11 Крево Трейл 5</v>
      </c>
      <c r="D549" s="107">
        <f>VLOOKUP(C549,Гонки!$E$1:$O$30,11,FALSE)</f>
        <v>4.3058323494084938</v>
      </c>
      <c r="E549" s="29" t="s">
        <v>278</v>
      </c>
      <c r="F549" s="108">
        <f>IF(E549="Ж",VLOOKUP(C549,Гонки!$E$2:$Q$30,12,FALSE),VLOOKUP(C549,Гонки!$E$2:$Q$30,13,FALSE))</f>
        <v>25</v>
      </c>
      <c r="G549" s="24" t="s">
        <v>519</v>
      </c>
      <c r="H549" s="13">
        <v>1994</v>
      </c>
      <c r="I549" s="13">
        <v>5261</v>
      </c>
      <c r="J549" s="28" t="str">
        <f t="shared" si="65"/>
        <v>М</v>
      </c>
      <c r="K549" s="92">
        <v>2.1792824074074072E-2</v>
      </c>
      <c r="L549" s="90">
        <f t="shared" si="69"/>
        <v>0.42504208165280244</v>
      </c>
      <c r="M549" s="99">
        <f t="shared" si="66"/>
        <v>1.8301599450405632</v>
      </c>
    </row>
    <row r="550" spans="1:13" x14ac:dyDescent="0.25">
      <c r="A550" s="24" t="str">
        <f t="shared" si="67"/>
        <v>Жук-трейл # 11 Крево</v>
      </c>
      <c r="B550" s="24" t="str">
        <f t="shared" si="64"/>
        <v>Трейл 5</v>
      </c>
      <c r="C550" s="24" t="str">
        <f t="shared" si="68"/>
        <v>Жук-трейл # 11 Крево Трейл 5</v>
      </c>
      <c r="D550" s="107">
        <f>VLOOKUP(C550,Гонки!$E$1:$O$30,11,FALSE)</f>
        <v>4.3058323494084938</v>
      </c>
      <c r="E550" s="29" t="s">
        <v>278</v>
      </c>
      <c r="F550" s="108">
        <f>IF(E550="Ж",VLOOKUP(C550,Гонки!$E$2:$Q$30,12,FALSE),VLOOKUP(C550,Гонки!$E$2:$Q$30,13,FALSE))</f>
        <v>25</v>
      </c>
      <c r="G550" s="24" t="s">
        <v>520</v>
      </c>
      <c r="H550" s="13">
        <v>1988</v>
      </c>
      <c r="I550" s="13"/>
      <c r="J550" s="28" t="str">
        <f t="shared" si="65"/>
        <v>М</v>
      </c>
      <c r="K550" s="92">
        <v>2.1902777777777774E-2</v>
      </c>
      <c r="L550" s="90">
        <f t="shared" si="69"/>
        <v>0.41867292643010084</v>
      </c>
      <c r="M550" s="99">
        <f t="shared" si="66"/>
        <v>1.8027354304442507</v>
      </c>
    </row>
    <row r="551" spans="1:13" x14ac:dyDescent="0.25">
      <c r="A551" s="24" t="str">
        <f t="shared" si="67"/>
        <v>Жук-трейл # 11 Крево</v>
      </c>
      <c r="B551" s="24" t="str">
        <f t="shared" si="64"/>
        <v>Трейл 5</v>
      </c>
      <c r="C551" s="24" t="str">
        <f t="shared" si="68"/>
        <v>Жук-трейл # 11 Крево Трейл 5</v>
      </c>
      <c r="D551" s="107">
        <f>VLOOKUP(C551,Гонки!$E$1:$O$30,11,FALSE)</f>
        <v>4.3058323494084938</v>
      </c>
      <c r="E551" s="29" t="s">
        <v>278</v>
      </c>
      <c r="F551" s="108">
        <f>IF(E551="Ж",VLOOKUP(C551,Гонки!$E$2:$Q$30,12,FALSE),VLOOKUP(C551,Гонки!$E$2:$Q$30,13,FALSE))</f>
        <v>25</v>
      </c>
      <c r="G551" s="24" t="s">
        <v>265</v>
      </c>
      <c r="H551" s="13">
        <v>1993</v>
      </c>
      <c r="I551" s="13">
        <v>4762</v>
      </c>
      <c r="J551" s="28" t="str">
        <f t="shared" si="65"/>
        <v>М</v>
      </c>
      <c r="K551" s="92">
        <v>2.3265046296296294E-2</v>
      </c>
      <c r="L551" s="90">
        <f t="shared" si="69"/>
        <v>0.34934996611549046</v>
      </c>
      <c r="M551" s="99">
        <f t="shared" si="66"/>
        <v>1.5042423853648399</v>
      </c>
    </row>
    <row r="552" spans="1:13" x14ac:dyDescent="0.25">
      <c r="A552" s="24" t="str">
        <f t="shared" si="67"/>
        <v>Жук-трейл # 11 Крево</v>
      </c>
      <c r="B552" s="24" t="str">
        <f t="shared" si="64"/>
        <v>Трейл 5</v>
      </c>
      <c r="C552" s="24" t="str">
        <f t="shared" si="68"/>
        <v>Жук-трейл # 11 Крево Трейл 5</v>
      </c>
      <c r="D552" s="107">
        <f>VLOOKUP(C552,Гонки!$E$1:$O$30,11,FALSE)</f>
        <v>4.3058323494084938</v>
      </c>
      <c r="E552" s="29" t="s">
        <v>278</v>
      </c>
      <c r="F552" s="108">
        <f>IF(E552="Ж",VLOOKUP(C552,Гонки!$E$2:$Q$30,12,FALSE),VLOOKUP(C552,Гонки!$E$2:$Q$30,13,FALSE))</f>
        <v>25</v>
      </c>
      <c r="G552" s="24" t="s">
        <v>270</v>
      </c>
      <c r="H552" s="13">
        <v>1986</v>
      </c>
      <c r="I552" s="13">
        <v>5095</v>
      </c>
      <c r="J552" s="28" t="str">
        <f t="shared" si="65"/>
        <v>М</v>
      </c>
      <c r="K552" s="92">
        <v>2.3427083333333334E-2</v>
      </c>
      <c r="L552" s="90">
        <f t="shared" si="69"/>
        <v>0.34215099048480235</v>
      </c>
      <c r="M552" s="99">
        <f t="shared" si="66"/>
        <v>1.4732448032116197</v>
      </c>
    </row>
    <row r="553" spans="1:13" x14ac:dyDescent="0.25">
      <c r="A553" s="24" t="str">
        <f t="shared" si="67"/>
        <v>Жук-трейл # 11 Крево</v>
      </c>
      <c r="B553" s="24" t="str">
        <f t="shared" si="64"/>
        <v>Трейл 5</v>
      </c>
      <c r="C553" s="24" t="str">
        <f t="shared" si="68"/>
        <v>Жук-трейл # 11 Крево Трейл 5</v>
      </c>
      <c r="D553" s="107">
        <f>VLOOKUP(C553,Гонки!$E$1:$O$30,11,FALSE)</f>
        <v>4.3058323494084938</v>
      </c>
      <c r="E553" s="29" t="s">
        <v>278</v>
      </c>
      <c r="F553" s="108">
        <f>IF(E553="Ж",VLOOKUP(C553,Гонки!$E$2:$Q$30,12,FALSE),VLOOKUP(C553,Гонки!$E$2:$Q$30,13,FALSE))</f>
        <v>25</v>
      </c>
      <c r="G553" s="24" t="s">
        <v>521</v>
      </c>
      <c r="H553" s="13">
        <v>1959</v>
      </c>
      <c r="I553" s="13"/>
      <c r="J553" s="28" t="str">
        <f t="shared" si="65"/>
        <v>М</v>
      </c>
      <c r="K553" s="92">
        <v>2.5324074074074079E-2</v>
      </c>
      <c r="L553" s="90">
        <f t="shared" si="69"/>
        <v>0.27087675817443474</v>
      </c>
      <c r="M553" s="99">
        <f t="shared" si="66"/>
        <v>1.1663499080503827</v>
      </c>
    </row>
    <row r="554" spans="1:13" x14ac:dyDescent="0.25">
      <c r="A554" s="24" t="str">
        <f t="shared" si="67"/>
        <v>Жук-трейл # 11 Крево</v>
      </c>
      <c r="B554" s="24" t="str">
        <f t="shared" si="64"/>
        <v>Трейл 5</v>
      </c>
      <c r="C554" s="24" t="str">
        <f t="shared" si="68"/>
        <v>Жук-трейл # 11 Крево Трейл 5</v>
      </c>
      <c r="D554" s="107">
        <f>VLOOKUP(C554,Гонки!$E$1:$O$30,11,FALSE)</f>
        <v>4.3058323494084938</v>
      </c>
      <c r="E554" s="29" t="s">
        <v>278</v>
      </c>
      <c r="F554" s="108">
        <f>IF(E554="Ж",VLOOKUP(C554,Гонки!$E$2:$Q$30,12,FALSE),VLOOKUP(C554,Гонки!$E$2:$Q$30,13,FALSE))</f>
        <v>25</v>
      </c>
      <c r="G554" s="24" t="s">
        <v>276</v>
      </c>
      <c r="H554" s="13">
        <v>1987</v>
      </c>
      <c r="I554" s="13">
        <v>4841</v>
      </c>
      <c r="J554" s="28" t="str">
        <f t="shared" si="65"/>
        <v>М</v>
      </c>
      <c r="K554" s="92">
        <v>2.6973379629629632E-2</v>
      </c>
      <c r="L554" s="90">
        <f t="shared" si="69"/>
        <v>0.22416426158132893</v>
      </c>
      <c r="M554" s="99">
        <f t="shared" si="66"/>
        <v>0.96521372909815373</v>
      </c>
    </row>
    <row r="555" spans="1:13" x14ac:dyDescent="0.25">
      <c r="A555" s="24" t="str">
        <f t="shared" si="67"/>
        <v>Жук-трейл # 11 Крево</v>
      </c>
      <c r="B555" s="24" t="str">
        <f t="shared" si="64"/>
        <v>Трейл 5</v>
      </c>
      <c r="C555" s="24" t="str">
        <f t="shared" si="68"/>
        <v>Жук-трейл # 11 Крево Трейл 5</v>
      </c>
      <c r="D555" s="107">
        <f>VLOOKUP(C555,Гонки!$E$1:$O$30,11,FALSE)</f>
        <v>4.3058323494084938</v>
      </c>
      <c r="E555" s="29" t="s">
        <v>278</v>
      </c>
      <c r="F555" s="108">
        <f>IF(E555="Ж",VLOOKUP(C555,Гонки!$E$2:$Q$30,12,FALSE),VLOOKUP(C555,Гонки!$E$2:$Q$30,13,FALSE))</f>
        <v>25</v>
      </c>
      <c r="G555" s="24" t="s">
        <v>361</v>
      </c>
      <c r="H555" s="13">
        <v>1988</v>
      </c>
      <c r="I555" s="13"/>
      <c r="J555" s="28" t="str">
        <f t="shared" si="65"/>
        <v>М</v>
      </c>
      <c r="K555" s="92">
        <v>2.9115740740740744E-2</v>
      </c>
      <c r="L555" s="90">
        <f t="shared" si="69"/>
        <v>0.17823333687819296</v>
      </c>
      <c r="M555" s="99">
        <f t="shared" si="66"/>
        <v>0.76744286767314507</v>
      </c>
    </row>
    <row r="556" spans="1:13" x14ac:dyDescent="0.25">
      <c r="A556" s="24" t="str">
        <f t="shared" si="67"/>
        <v>Жук-трейл # 11 Крево</v>
      </c>
      <c r="B556" s="24" t="str">
        <f t="shared" si="64"/>
        <v>Трейл 5</v>
      </c>
      <c r="C556" s="24" t="str">
        <f t="shared" si="68"/>
        <v>Жук-трейл # 11 Крево Трейл 5</v>
      </c>
      <c r="D556" s="107">
        <f>VLOOKUP(C556,Гонки!$E$1:$O$30,11,FALSE)</f>
        <v>4.3058323494084938</v>
      </c>
      <c r="E556" s="29" t="s">
        <v>278</v>
      </c>
      <c r="F556" s="108">
        <f>IF(E556="Ж",VLOOKUP(C556,Гонки!$E$2:$Q$30,12,FALSE),VLOOKUP(C556,Гонки!$E$2:$Q$30,13,FALSE))</f>
        <v>25</v>
      </c>
      <c r="G556" s="24" t="s">
        <v>522</v>
      </c>
      <c r="H556" s="13">
        <v>1984</v>
      </c>
      <c r="I556" s="13"/>
      <c r="J556" s="28" t="str">
        <f t="shared" si="65"/>
        <v>М</v>
      </c>
      <c r="K556" s="92">
        <v>4.3351851851851857E-2</v>
      </c>
      <c r="L556" s="90">
        <f t="shared" si="69"/>
        <v>5.3994497918424686E-2</v>
      </c>
      <c r="M556" s="99">
        <f t="shared" si="66"/>
        <v>0.2324912558272226</v>
      </c>
    </row>
    <row r="557" spans="1:13" s="134" customFormat="1" x14ac:dyDescent="0.25">
      <c r="A557" s="130" t="str">
        <f>Гонки!C13</f>
        <v>Ультра -трейл Витовт</v>
      </c>
      <c r="B557" s="130" t="str">
        <f>Гонки!D13</f>
        <v>Трейл 80</v>
      </c>
      <c r="C557" s="130" t="str">
        <f t="shared" si="68"/>
        <v>Ультра -трейл Витовт Трейл 80</v>
      </c>
      <c r="D557" s="135">
        <f>VLOOKUP(C557,Гонки!$E$1:$O$30,11,FALSE)</f>
        <v>22.288420990151067</v>
      </c>
      <c r="E557" s="132" t="s">
        <v>64</v>
      </c>
      <c r="F557" s="131">
        <f>IF(E557="Ж",VLOOKUP(C557,Гонки!$E$2:$Q$30,12,FALSE),VLOOKUP(C557,Гонки!$E$2:$Q$30,13,FALSE))</f>
        <v>4</v>
      </c>
      <c r="G557" s="24" t="s">
        <v>671</v>
      </c>
      <c r="H557" s="13">
        <v>1986</v>
      </c>
      <c r="I557" s="13">
        <v>3250</v>
      </c>
      <c r="J557" s="133" t="str">
        <f t="shared" si="65"/>
        <v>Ж</v>
      </c>
      <c r="K557" s="141">
        <v>0.35650462962962964</v>
      </c>
      <c r="L557" s="139">
        <f>($K$557/K557)^3</f>
        <v>1</v>
      </c>
      <c r="M557" s="99">
        <f t="shared" si="66"/>
        <v>22.288420990151067</v>
      </c>
    </row>
    <row r="558" spans="1:13" x14ac:dyDescent="0.25">
      <c r="A558" s="24" t="str">
        <f>$A$557</f>
        <v>Ультра -трейл Витовт</v>
      </c>
      <c r="B558" s="24" t="str">
        <f>$B$557</f>
        <v>Трейл 80</v>
      </c>
      <c r="C558" s="24" t="str">
        <f t="shared" si="68"/>
        <v>Ультра -трейл Витовт Трейл 80</v>
      </c>
      <c r="D558" s="107">
        <f>VLOOKUP(C558,Гонки!$E$1:$O$30,11,FALSE)</f>
        <v>22.288420990151067</v>
      </c>
      <c r="E558" s="29" t="s">
        <v>64</v>
      </c>
      <c r="F558" s="108">
        <f>IF(E558="Ж",VLOOKUP(C558,Гонки!$E$2:$Q$30,12,FALSE),VLOOKUP(C558,Гонки!$E$2:$Q$30,13,FALSE))</f>
        <v>4</v>
      </c>
      <c r="G558" s="24" t="s">
        <v>83</v>
      </c>
      <c r="H558" s="13">
        <v>1985</v>
      </c>
      <c r="I558" s="13">
        <v>2647</v>
      </c>
      <c r="J558" s="28" t="str">
        <f t="shared" si="65"/>
        <v>Ж</v>
      </c>
      <c r="K558" s="141">
        <v>0.41725694444444444</v>
      </c>
      <c r="L558" s="90">
        <f t="shared" ref="L558:L560" si="70">($K$557/K558)^3</f>
        <v>0.62371300831416121</v>
      </c>
      <c r="M558" s="99">
        <f t="shared" si="66"/>
        <v>13.901578106339619</v>
      </c>
    </row>
    <row r="559" spans="1:13" x14ac:dyDescent="0.25">
      <c r="A559" s="24" t="str">
        <f t="shared" ref="A559:A613" si="71">$A$557</f>
        <v>Ультра -трейл Витовт</v>
      </c>
      <c r="B559" s="24" t="str">
        <f t="shared" ref="B559:B581" si="72">$B$557</f>
        <v>Трейл 80</v>
      </c>
      <c r="C559" s="24" t="str">
        <f t="shared" si="68"/>
        <v>Ультра -трейл Витовт Трейл 80</v>
      </c>
      <c r="D559" s="107">
        <f>VLOOKUP(C559,Гонки!$E$1:$O$30,11,FALSE)</f>
        <v>22.288420990151067</v>
      </c>
      <c r="E559" s="29" t="s">
        <v>64</v>
      </c>
      <c r="F559" s="108">
        <f>IF(E559="Ж",VLOOKUP(C559,Гонки!$E$2:$Q$30,12,FALSE),VLOOKUP(C559,Гонки!$E$2:$Q$30,13,FALSE))</f>
        <v>4</v>
      </c>
      <c r="G559" s="24" t="s">
        <v>86</v>
      </c>
      <c r="H559" s="13">
        <v>1994</v>
      </c>
      <c r="I559" s="13"/>
      <c r="J559" s="28" t="str">
        <f t="shared" si="65"/>
        <v>Ж</v>
      </c>
      <c r="K559" s="141">
        <v>0.44140046296296293</v>
      </c>
      <c r="L559" s="90">
        <f t="shared" si="70"/>
        <v>0.52686235543153859</v>
      </c>
      <c r="M559" s="99">
        <f t="shared" si="66"/>
        <v>11.742929981720737</v>
      </c>
    </row>
    <row r="560" spans="1:13" x14ac:dyDescent="0.25">
      <c r="A560" s="24" t="str">
        <f t="shared" si="71"/>
        <v>Ультра -трейл Витовт</v>
      </c>
      <c r="B560" s="24" t="str">
        <f t="shared" si="72"/>
        <v>Трейл 80</v>
      </c>
      <c r="C560" s="24" t="str">
        <f t="shared" si="68"/>
        <v>Ультра -трейл Витовт Трейл 80</v>
      </c>
      <c r="D560" s="107">
        <f>VLOOKUP(C560,Гонки!$E$1:$O$30,11,FALSE)</f>
        <v>22.288420990151067</v>
      </c>
      <c r="E560" s="29" t="s">
        <v>64</v>
      </c>
      <c r="F560" s="108">
        <f>IF(E560="Ж",VLOOKUP(C560,Гонки!$E$2:$Q$30,12,FALSE),VLOOKUP(C560,Гонки!$E$2:$Q$30,13,FALSE))</f>
        <v>4</v>
      </c>
      <c r="G560" s="24" t="s">
        <v>66</v>
      </c>
      <c r="H560" s="13">
        <v>1986</v>
      </c>
      <c r="I560" s="13">
        <v>60</v>
      </c>
      <c r="J560" s="28" t="str">
        <f t="shared" si="65"/>
        <v>Ж</v>
      </c>
      <c r="K560" s="141">
        <v>0.47782407407407407</v>
      </c>
      <c r="L560" s="90">
        <f t="shared" si="70"/>
        <v>0.41532822061172187</v>
      </c>
      <c r="M560" s="99">
        <f t="shared" si="66"/>
        <v>9.2570102300843953</v>
      </c>
    </row>
    <row r="561" spans="1:13" x14ac:dyDescent="0.25">
      <c r="A561" s="24" t="str">
        <f t="shared" si="71"/>
        <v>Ультра -трейл Витовт</v>
      </c>
      <c r="B561" s="24" t="str">
        <f t="shared" si="72"/>
        <v>Трейл 80</v>
      </c>
      <c r="C561" s="24" t="str">
        <f t="shared" si="68"/>
        <v>Ультра -трейл Витовт Трейл 80</v>
      </c>
      <c r="D561" s="107">
        <f>VLOOKUP(C561,Гонки!$E$1:$O$30,11,FALSE)</f>
        <v>22.288420990151067</v>
      </c>
      <c r="E561" s="29" t="s">
        <v>278</v>
      </c>
      <c r="F561" s="108">
        <f>IF(E561="Ж",VLOOKUP(C561,Гонки!$E$2:$Q$30,12,FALSE),VLOOKUP(C561,Гонки!$E$2:$Q$30,13,FALSE))</f>
        <v>25</v>
      </c>
      <c r="G561" s="24" t="s">
        <v>91</v>
      </c>
      <c r="H561" s="13">
        <v>1988</v>
      </c>
      <c r="I561" s="13">
        <v>2414</v>
      </c>
      <c r="J561" s="28" t="str">
        <f t="shared" si="65"/>
        <v>М</v>
      </c>
      <c r="K561" s="89">
        <v>0.28357638888888886</v>
      </c>
      <c r="L561" s="139">
        <f>($K$561/K561)^3</f>
        <v>1</v>
      </c>
      <c r="M561" s="99">
        <f t="shared" si="66"/>
        <v>22.288420990151067</v>
      </c>
    </row>
    <row r="562" spans="1:13" x14ac:dyDescent="0.25">
      <c r="A562" s="24" t="str">
        <f t="shared" si="71"/>
        <v>Ультра -трейл Витовт</v>
      </c>
      <c r="B562" s="24" t="str">
        <f t="shared" si="72"/>
        <v>Трейл 80</v>
      </c>
      <c r="C562" s="24" t="str">
        <f t="shared" si="68"/>
        <v>Ультра -трейл Витовт Трейл 80</v>
      </c>
      <c r="D562" s="107">
        <f>VLOOKUP(C562,Гонки!$E$1:$O$30,11,FALSE)</f>
        <v>22.288420990151067</v>
      </c>
      <c r="E562" s="29" t="s">
        <v>278</v>
      </c>
      <c r="F562" s="108">
        <f>IF(E562="Ж",VLOOKUP(C562,Гонки!$E$2:$Q$30,12,FALSE),VLOOKUP(C562,Гонки!$E$2:$Q$30,13,FALSE))</f>
        <v>25</v>
      </c>
      <c r="G562" s="24" t="s">
        <v>69</v>
      </c>
      <c r="H562" s="13">
        <v>1981</v>
      </c>
      <c r="I562" s="13">
        <v>1530</v>
      </c>
      <c r="J562" s="28" t="str">
        <f t="shared" si="65"/>
        <v>М</v>
      </c>
      <c r="K562" s="89">
        <v>0.32143518518518516</v>
      </c>
      <c r="L562" s="90">
        <f t="shared" ref="L562:L581" si="73">($K$561/K562)^3</f>
        <v>0.68664136231697182</v>
      </c>
      <c r="M562" s="99">
        <f t="shared" si="66"/>
        <v>15.304151752571519</v>
      </c>
    </row>
    <row r="563" spans="1:13" x14ac:dyDescent="0.25">
      <c r="A563" s="24" t="str">
        <f t="shared" si="71"/>
        <v>Ультра -трейл Витовт</v>
      </c>
      <c r="B563" s="24" t="str">
        <f t="shared" si="72"/>
        <v>Трейл 80</v>
      </c>
      <c r="C563" s="24" t="str">
        <f t="shared" si="68"/>
        <v>Ультра -трейл Витовт Трейл 80</v>
      </c>
      <c r="D563" s="107">
        <f>VLOOKUP(C563,Гонки!$E$1:$O$30,11,FALSE)</f>
        <v>22.288420990151067</v>
      </c>
      <c r="E563" s="29" t="s">
        <v>278</v>
      </c>
      <c r="F563" s="108">
        <f>IF(E563="Ж",VLOOKUP(C563,Гонки!$E$2:$Q$30,12,FALSE),VLOOKUP(C563,Гонки!$E$2:$Q$30,13,FALSE))</f>
        <v>25</v>
      </c>
      <c r="G563" s="24" t="s">
        <v>71</v>
      </c>
      <c r="H563" s="13">
        <v>1984</v>
      </c>
      <c r="I563" s="13">
        <v>3976</v>
      </c>
      <c r="J563" s="28" t="str">
        <f t="shared" si="65"/>
        <v>М</v>
      </c>
      <c r="K563" s="89">
        <v>0.34082175925925928</v>
      </c>
      <c r="L563" s="90">
        <f t="shared" si="73"/>
        <v>0.57600766396670366</v>
      </c>
      <c r="M563" s="99">
        <f t="shared" si="66"/>
        <v>12.838301308043361</v>
      </c>
    </row>
    <row r="564" spans="1:13" x14ac:dyDescent="0.25">
      <c r="A564" s="24" t="str">
        <f t="shared" si="71"/>
        <v>Ультра -трейл Витовт</v>
      </c>
      <c r="B564" s="24" t="str">
        <f t="shared" si="72"/>
        <v>Трейл 80</v>
      </c>
      <c r="C564" s="24" t="str">
        <f t="shared" si="68"/>
        <v>Ультра -трейл Витовт Трейл 80</v>
      </c>
      <c r="D564" s="107">
        <f>VLOOKUP(C564,Гонки!$E$1:$O$30,11,FALSE)</f>
        <v>22.288420990151067</v>
      </c>
      <c r="E564" s="29" t="s">
        <v>278</v>
      </c>
      <c r="F564" s="108">
        <f>IF(E564="Ж",VLOOKUP(C564,Гонки!$E$2:$Q$30,12,FALSE),VLOOKUP(C564,Гонки!$E$2:$Q$30,13,FALSE))</f>
        <v>25</v>
      </c>
      <c r="G564" s="24" t="s">
        <v>523</v>
      </c>
      <c r="H564" s="13">
        <v>1997</v>
      </c>
      <c r="I564" s="13">
        <v>5252</v>
      </c>
      <c r="J564" s="28" t="str">
        <f t="shared" si="65"/>
        <v>М</v>
      </c>
      <c r="K564" s="89">
        <v>0.34787037037037033</v>
      </c>
      <c r="L564" s="90">
        <f t="shared" si="73"/>
        <v>0.54169881402283326</v>
      </c>
      <c r="M564" s="99">
        <f t="shared" si="66"/>
        <v>12.073611216806457</v>
      </c>
    </row>
    <row r="565" spans="1:13" x14ac:dyDescent="0.25">
      <c r="A565" s="24" t="str">
        <f t="shared" si="71"/>
        <v>Ультра -трейл Витовт</v>
      </c>
      <c r="B565" s="24" t="str">
        <f t="shared" si="72"/>
        <v>Трейл 80</v>
      </c>
      <c r="C565" s="24" t="str">
        <f t="shared" si="68"/>
        <v>Ультра -трейл Витовт Трейл 80</v>
      </c>
      <c r="D565" s="107">
        <f>VLOOKUP(C565,Гонки!$E$1:$O$30,11,FALSE)</f>
        <v>22.288420990151067</v>
      </c>
      <c r="E565" s="29" t="s">
        <v>278</v>
      </c>
      <c r="F565" s="108">
        <f>IF(E565="Ж",VLOOKUP(C565,Гонки!$E$2:$Q$30,12,FALSE),VLOOKUP(C565,Гонки!$E$2:$Q$30,13,FALSE))</f>
        <v>25</v>
      </c>
      <c r="G565" s="24" t="s">
        <v>550</v>
      </c>
      <c r="H565" s="13">
        <v>1983</v>
      </c>
      <c r="I565" s="13">
        <v>1998</v>
      </c>
      <c r="J565" s="28" t="str">
        <f t="shared" si="65"/>
        <v>М</v>
      </c>
      <c r="K565" s="89">
        <v>0.34932870370370367</v>
      </c>
      <c r="L565" s="90">
        <f t="shared" si="73"/>
        <v>0.5349428493396815</v>
      </c>
      <c r="M565" s="99">
        <f t="shared" si="66"/>
        <v>11.923031431753778</v>
      </c>
    </row>
    <row r="566" spans="1:13" x14ac:dyDescent="0.25">
      <c r="A566" s="24" t="str">
        <f t="shared" si="71"/>
        <v>Ультра -трейл Витовт</v>
      </c>
      <c r="B566" s="24" t="str">
        <f t="shared" si="72"/>
        <v>Трейл 80</v>
      </c>
      <c r="C566" s="24" t="str">
        <f t="shared" si="68"/>
        <v>Ультра -трейл Витовт Трейл 80</v>
      </c>
      <c r="D566" s="107">
        <f>VLOOKUP(C566,Гонки!$E$1:$O$30,11,FALSE)</f>
        <v>22.288420990151067</v>
      </c>
      <c r="E566" s="29" t="s">
        <v>278</v>
      </c>
      <c r="F566" s="108">
        <f>IF(E566="Ж",VLOOKUP(C566,Гонки!$E$2:$Q$30,12,FALSE),VLOOKUP(C566,Гонки!$E$2:$Q$30,13,FALSE))</f>
        <v>25</v>
      </c>
      <c r="G566" s="24" t="s">
        <v>551</v>
      </c>
      <c r="H566" s="13">
        <v>1985</v>
      </c>
      <c r="I566" s="13">
        <v>5219</v>
      </c>
      <c r="J566" s="28" t="str">
        <f t="shared" si="65"/>
        <v>М</v>
      </c>
      <c r="K566" s="89">
        <v>0.3535300925925926</v>
      </c>
      <c r="L566" s="90">
        <f t="shared" si="73"/>
        <v>0.51609665292430373</v>
      </c>
      <c r="M566" s="99">
        <f t="shared" si="66"/>
        <v>11.502979471984762</v>
      </c>
    </row>
    <row r="567" spans="1:13" x14ac:dyDescent="0.25">
      <c r="A567" s="24" t="str">
        <f t="shared" si="71"/>
        <v>Ультра -трейл Витовт</v>
      </c>
      <c r="B567" s="24" t="str">
        <f t="shared" si="72"/>
        <v>Трейл 80</v>
      </c>
      <c r="C567" s="24" t="str">
        <f t="shared" si="68"/>
        <v>Ультра -трейл Витовт Трейл 80</v>
      </c>
      <c r="D567" s="107">
        <f>VLOOKUP(C567,Гонки!$E$1:$O$30,11,FALSE)</f>
        <v>22.288420990151067</v>
      </c>
      <c r="E567" s="29" t="s">
        <v>278</v>
      </c>
      <c r="F567" s="108">
        <f>IF(E567="Ж",VLOOKUP(C567,Гонки!$E$2:$Q$30,12,FALSE),VLOOKUP(C567,Гонки!$E$2:$Q$30,13,FALSE))</f>
        <v>25</v>
      </c>
      <c r="G567" s="24" t="s">
        <v>524</v>
      </c>
      <c r="H567" s="13">
        <v>1959</v>
      </c>
      <c r="I567" s="13">
        <v>2737</v>
      </c>
      <c r="J567" s="28" t="str">
        <f t="shared" si="65"/>
        <v>М</v>
      </c>
      <c r="K567" s="89">
        <v>0.36160879629629633</v>
      </c>
      <c r="L567" s="90">
        <f t="shared" si="73"/>
        <v>0.4822733284709938</v>
      </c>
      <c r="M567" s="99">
        <f t="shared" si="66"/>
        <v>10.749110977282919</v>
      </c>
    </row>
    <row r="568" spans="1:13" x14ac:dyDescent="0.25">
      <c r="A568" s="24" t="str">
        <f t="shared" si="71"/>
        <v>Ультра -трейл Витовт</v>
      </c>
      <c r="B568" s="24" t="str">
        <f t="shared" si="72"/>
        <v>Трейл 80</v>
      </c>
      <c r="C568" s="24" t="str">
        <f t="shared" si="68"/>
        <v>Ультра -трейл Витовт Трейл 80</v>
      </c>
      <c r="D568" s="107">
        <f>VLOOKUP(C568,Гонки!$E$1:$O$30,11,FALSE)</f>
        <v>22.288420990151067</v>
      </c>
      <c r="E568" s="29" t="s">
        <v>278</v>
      </c>
      <c r="F568" s="108">
        <f>IF(E568="Ж",VLOOKUP(C568,Гонки!$E$2:$Q$30,12,FALSE),VLOOKUP(C568,Гонки!$E$2:$Q$30,13,FALSE))</f>
        <v>25</v>
      </c>
      <c r="G568" s="24" t="s">
        <v>97</v>
      </c>
      <c r="H568" s="13">
        <v>1982</v>
      </c>
      <c r="I568" s="13">
        <v>4891</v>
      </c>
      <c r="J568" s="28" t="str">
        <f t="shared" si="65"/>
        <v>М</v>
      </c>
      <c r="K568" s="89">
        <v>0.36499999999999999</v>
      </c>
      <c r="L568" s="90">
        <f t="shared" si="73"/>
        <v>0.46895547452088454</v>
      </c>
      <c r="M568" s="99">
        <f t="shared" si="66"/>
        <v>10.452277041757537</v>
      </c>
    </row>
    <row r="569" spans="1:13" x14ac:dyDescent="0.25">
      <c r="A569" s="24" t="str">
        <f t="shared" si="71"/>
        <v>Ультра -трейл Витовт</v>
      </c>
      <c r="B569" s="24" t="str">
        <f t="shared" si="72"/>
        <v>Трейл 80</v>
      </c>
      <c r="C569" s="24" t="str">
        <f t="shared" si="68"/>
        <v>Ультра -трейл Витовт Трейл 80</v>
      </c>
      <c r="D569" s="107">
        <f>VLOOKUP(C569,Гонки!$E$1:$O$30,11,FALSE)</f>
        <v>22.288420990151067</v>
      </c>
      <c r="E569" s="29" t="s">
        <v>278</v>
      </c>
      <c r="F569" s="108">
        <f>IF(E569="Ж",VLOOKUP(C569,Гонки!$E$2:$Q$30,12,FALSE),VLOOKUP(C569,Гонки!$E$2:$Q$30,13,FALSE))</f>
        <v>25</v>
      </c>
      <c r="G569" s="24" t="s">
        <v>73</v>
      </c>
      <c r="H569" s="13">
        <v>1983</v>
      </c>
      <c r="I569" s="13">
        <v>2996</v>
      </c>
      <c r="J569" s="28" t="str">
        <f t="shared" si="65"/>
        <v>М</v>
      </c>
      <c r="K569" s="89">
        <v>0.36807870370370371</v>
      </c>
      <c r="L569" s="90">
        <f t="shared" si="73"/>
        <v>0.45728623766310267</v>
      </c>
      <c r="M569" s="99">
        <f t="shared" si="66"/>
        <v>10.192188178037506</v>
      </c>
    </row>
    <row r="570" spans="1:13" x14ac:dyDescent="0.25">
      <c r="A570" s="24" t="str">
        <f t="shared" si="71"/>
        <v>Ультра -трейл Витовт</v>
      </c>
      <c r="B570" s="24" t="str">
        <f t="shared" si="72"/>
        <v>Трейл 80</v>
      </c>
      <c r="C570" s="24" t="str">
        <f t="shared" si="68"/>
        <v>Ультра -трейл Витовт Трейл 80</v>
      </c>
      <c r="D570" s="107">
        <f>VLOOKUP(C570,Гонки!$E$1:$O$30,11,FALSE)</f>
        <v>22.288420990151067</v>
      </c>
      <c r="E570" s="29" t="s">
        <v>278</v>
      </c>
      <c r="F570" s="108">
        <f>IF(E570="Ж",VLOOKUP(C570,Гонки!$E$2:$Q$30,12,FALSE),VLOOKUP(C570,Гонки!$E$2:$Q$30,13,FALSE))</f>
        <v>25</v>
      </c>
      <c r="G570" s="24" t="s">
        <v>525</v>
      </c>
      <c r="H570" s="13">
        <v>1980</v>
      </c>
      <c r="I570" s="13">
        <v>5521</v>
      </c>
      <c r="J570" s="28" t="str">
        <f t="shared" si="65"/>
        <v>М</v>
      </c>
      <c r="K570" s="89">
        <v>0.39659722222222221</v>
      </c>
      <c r="L570" s="90">
        <f t="shared" si="73"/>
        <v>0.36556213011648053</v>
      </c>
      <c r="M570" s="99">
        <f t="shared" si="66"/>
        <v>8.1478026540924997</v>
      </c>
    </row>
    <row r="571" spans="1:13" x14ac:dyDescent="0.25">
      <c r="A571" s="24" t="str">
        <f t="shared" si="71"/>
        <v>Ультра -трейл Витовт</v>
      </c>
      <c r="B571" s="24" t="str">
        <f t="shared" si="72"/>
        <v>Трейл 80</v>
      </c>
      <c r="C571" s="24" t="str">
        <f t="shared" si="68"/>
        <v>Ультра -трейл Витовт Трейл 80</v>
      </c>
      <c r="D571" s="107">
        <f>VLOOKUP(C571,Гонки!$E$1:$O$30,11,FALSE)</f>
        <v>22.288420990151067</v>
      </c>
      <c r="E571" s="29" t="s">
        <v>278</v>
      </c>
      <c r="F571" s="108">
        <f>IF(E571="Ж",VLOOKUP(C571,Гонки!$E$2:$Q$30,12,FALSE),VLOOKUP(C571,Гонки!$E$2:$Q$30,13,FALSE))</f>
        <v>25</v>
      </c>
      <c r="G571" s="24" t="s">
        <v>93</v>
      </c>
      <c r="H571" s="13">
        <v>1982</v>
      </c>
      <c r="I571" s="13">
        <v>3143</v>
      </c>
      <c r="J571" s="28" t="str">
        <f t="shared" si="65"/>
        <v>М</v>
      </c>
      <c r="K571" s="89">
        <v>0.3996527777777778</v>
      </c>
      <c r="L571" s="90">
        <f t="shared" si="73"/>
        <v>0.35724132861143021</v>
      </c>
      <c r="M571" s="99">
        <f t="shared" si="66"/>
        <v>7.9623451271724557</v>
      </c>
    </row>
    <row r="572" spans="1:13" x14ac:dyDescent="0.25">
      <c r="A572" s="24" t="str">
        <f t="shared" si="71"/>
        <v>Ультра -трейл Витовт</v>
      </c>
      <c r="B572" s="24" t="str">
        <f t="shared" si="72"/>
        <v>Трейл 80</v>
      </c>
      <c r="C572" s="24" t="str">
        <f t="shared" si="68"/>
        <v>Ультра -трейл Витовт Трейл 80</v>
      </c>
      <c r="D572" s="107">
        <f>VLOOKUP(C572,Гонки!$E$1:$O$30,11,FALSE)</f>
        <v>22.288420990151067</v>
      </c>
      <c r="E572" s="29" t="s">
        <v>278</v>
      </c>
      <c r="F572" s="108">
        <f>IF(E572="Ж",VLOOKUP(C572,Гонки!$E$2:$Q$30,12,FALSE),VLOOKUP(C572,Гонки!$E$2:$Q$30,13,FALSE))</f>
        <v>25</v>
      </c>
      <c r="G572" s="24" t="s">
        <v>286</v>
      </c>
      <c r="H572" s="13">
        <v>1977</v>
      </c>
      <c r="I572" s="13">
        <v>1563</v>
      </c>
      <c r="J572" s="28" t="str">
        <f t="shared" si="65"/>
        <v>М</v>
      </c>
      <c r="K572" s="89">
        <v>0.40313657407407405</v>
      </c>
      <c r="L572" s="90">
        <f t="shared" si="73"/>
        <v>0.34805958750295712</v>
      </c>
      <c r="M572" s="99">
        <f t="shared" si="66"/>
        <v>7.757698615924232</v>
      </c>
    </row>
    <row r="573" spans="1:13" x14ac:dyDescent="0.25">
      <c r="A573" s="24" t="str">
        <f t="shared" si="71"/>
        <v>Ультра -трейл Витовт</v>
      </c>
      <c r="B573" s="24" t="str">
        <f t="shared" si="72"/>
        <v>Трейл 80</v>
      </c>
      <c r="C573" s="24" t="str">
        <f t="shared" si="68"/>
        <v>Ультра -трейл Витовт Трейл 80</v>
      </c>
      <c r="D573" s="107">
        <f>VLOOKUP(C573,Гонки!$E$1:$O$30,11,FALSE)</f>
        <v>22.288420990151067</v>
      </c>
      <c r="E573" s="29" t="s">
        <v>278</v>
      </c>
      <c r="F573" s="108">
        <f>IF(E573="Ж",VLOOKUP(C573,Гонки!$E$2:$Q$30,12,FALSE),VLOOKUP(C573,Гонки!$E$2:$Q$30,13,FALSE))</f>
        <v>25</v>
      </c>
      <c r="G573" s="24" t="s">
        <v>526</v>
      </c>
      <c r="H573" s="13">
        <v>1979</v>
      </c>
      <c r="I573" s="13">
        <v>3033</v>
      </c>
      <c r="J573" s="28" t="str">
        <f t="shared" si="65"/>
        <v>М</v>
      </c>
      <c r="K573" s="89">
        <v>0.40334490740740742</v>
      </c>
      <c r="L573" s="90">
        <f t="shared" si="73"/>
        <v>0.34752053297050095</v>
      </c>
      <c r="M573" s="99">
        <f t="shared" si="66"/>
        <v>7.7456839415681991</v>
      </c>
    </row>
    <row r="574" spans="1:13" x14ac:dyDescent="0.25">
      <c r="A574" s="24" t="str">
        <f t="shared" si="71"/>
        <v>Ультра -трейл Витовт</v>
      </c>
      <c r="B574" s="24" t="str">
        <f t="shared" si="72"/>
        <v>Трейл 80</v>
      </c>
      <c r="C574" s="24" t="str">
        <f t="shared" si="68"/>
        <v>Ультра -трейл Витовт Трейл 80</v>
      </c>
      <c r="D574" s="107">
        <f>VLOOKUP(C574,Гонки!$E$1:$O$30,11,FALSE)</f>
        <v>22.288420990151067</v>
      </c>
      <c r="E574" s="29" t="s">
        <v>278</v>
      </c>
      <c r="F574" s="108">
        <f>IF(E574="Ж",VLOOKUP(C574,Гонки!$E$2:$Q$30,12,FALSE),VLOOKUP(C574,Гонки!$E$2:$Q$30,13,FALSE))</f>
        <v>25</v>
      </c>
      <c r="G574" s="24" t="s">
        <v>527</v>
      </c>
      <c r="H574" s="13">
        <v>1991</v>
      </c>
      <c r="I574" s="13">
        <v>2539</v>
      </c>
      <c r="J574" s="28" t="str">
        <f t="shared" si="65"/>
        <v>М</v>
      </c>
      <c r="K574" s="89">
        <v>0.4100462962962963</v>
      </c>
      <c r="L574" s="90">
        <f t="shared" si="73"/>
        <v>0.33075888779454726</v>
      </c>
      <c r="M574" s="99">
        <f t="shared" si="66"/>
        <v>7.3720933373990087</v>
      </c>
    </row>
    <row r="575" spans="1:13" x14ac:dyDescent="0.25">
      <c r="A575" s="24" t="str">
        <f t="shared" si="71"/>
        <v>Ультра -трейл Витовт</v>
      </c>
      <c r="B575" s="24" t="str">
        <f t="shared" si="72"/>
        <v>Трейл 80</v>
      </c>
      <c r="C575" s="24" t="str">
        <f t="shared" si="68"/>
        <v>Ультра -трейл Витовт Трейл 80</v>
      </c>
      <c r="D575" s="107">
        <f>VLOOKUP(C575,Гонки!$E$1:$O$30,11,FALSE)</f>
        <v>22.288420990151067</v>
      </c>
      <c r="E575" s="29" t="s">
        <v>278</v>
      </c>
      <c r="F575" s="108">
        <f>IF(E575="Ж",VLOOKUP(C575,Гонки!$E$2:$Q$30,12,FALSE),VLOOKUP(C575,Гонки!$E$2:$Q$30,13,FALSE))</f>
        <v>25</v>
      </c>
      <c r="G575" s="24" t="s">
        <v>528</v>
      </c>
      <c r="H575" s="13">
        <v>1991</v>
      </c>
      <c r="I575" s="13">
        <v>5347</v>
      </c>
      <c r="J575" s="28" t="str">
        <f t="shared" si="65"/>
        <v>М</v>
      </c>
      <c r="K575" s="89">
        <v>0.41515046296296299</v>
      </c>
      <c r="L575" s="90">
        <f t="shared" si="73"/>
        <v>0.31870848345267327</v>
      </c>
      <c r="M575" s="99">
        <f t="shared" si="66"/>
        <v>7.1035088523257768</v>
      </c>
    </row>
    <row r="576" spans="1:13" x14ac:dyDescent="0.25">
      <c r="A576" s="24" t="str">
        <f t="shared" si="71"/>
        <v>Ультра -трейл Витовт</v>
      </c>
      <c r="B576" s="24" t="str">
        <f t="shared" si="72"/>
        <v>Трейл 80</v>
      </c>
      <c r="C576" s="24" t="str">
        <f t="shared" si="68"/>
        <v>Ультра -трейл Витовт Трейл 80</v>
      </c>
      <c r="D576" s="107">
        <f>VLOOKUP(C576,Гонки!$E$1:$O$30,11,FALSE)</f>
        <v>22.288420990151067</v>
      </c>
      <c r="E576" s="29" t="s">
        <v>278</v>
      </c>
      <c r="F576" s="108">
        <f>IF(E576="Ж",VLOOKUP(C576,Гонки!$E$2:$Q$30,12,FALSE),VLOOKUP(C576,Гонки!$E$2:$Q$30,13,FALSE))</f>
        <v>25</v>
      </c>
      <c r="G576" s="24" t="s">
        <v>98</v>
      </c>
      <c r="H576" s="13">
        <v>1985</v>
      </c>
      <c r="I576" s="13">
        <v>2434</v>
      </c>
      <c r="J576" s="28" t="str">
        <f t="shared" si="65"/>
        <v>М</v>
      </c>
      <c r="K576" s="89">
        <v>0.41675925925925927</v>
      </c>
      <c r="L576" s="90">
        <f t="shared" si="73"/>
        <v>0.31503182647267469</v>
      </c>
      <c r="M576" s="99">
        <f t="shared" si="66"/>
        <v>7.0215619737191917</v>
      </c>
    </row>
    <row r="577" spans="1:13" x14ac:dyDescent="0.25">
      <c r="A577" s="24" t="str">
        <f t="shared" si="71"/>
        <v>Ультра -трейл Витовт</v>
      </c>
      <c r="B577" s="24" t="str">
        <f t="shared" si="72"/>
        <v>Трейл 80</v>
      </c>
      <c r="C577" s="24" t="str">
        <f t="shared" si="68"/>
        <v>Ультра -трейл Витовт Трейл 80</v>
      </c>
      <c r="D577" s="107">
        <f>VLOOKUP(C577,Гонки!$E$1:$O$30,11,FALSE)</f>
        <v>22.288420990151067</v>
      </c>
      <c r="E577" s="29" t="s">
        <v>278</v>
      </c>
      <c r="F577" s="108">
        <f>IF(E577="Ж",VLOOKUP(C577,Гонки!$E$2:$Q$30,12,FALSE),VLOOKUP(C577,Гонки!$E$2:$Q$30,13,FALSE))</f>
        <v>25</v>
      </c>
      <c r="G577" s="24" t="s">
        <v>100</v>
      </c>
      <c r="H577" s="13">
        <v>1981</v>
      </c>
      <c r="I577" s="13">
        <v>1364</v>
      </c>
      <c r="J577" s="28" t="str">
        <f t="shared" si="65"/>
        <v>М</v>
      </c>
      <c r="K577" s="89">
        <v>0.41724537037037041</v>
      </c>
      <c r="L577" s="90">
        <f t="shared" si="73"/>
        <v>0.31393202667666198</v>
      </c>
      <c r="M577" s="99">
        <f t="shared" si="66"/>
        <v>6.9970491728607778</v>
      </c>
    </row>
    <row r="578" spans="1:13" x14ac:dyDescent="0.25">
      <c r="A578" s="24" t="str">
        <f t="shared" si="71"/>
        <v>Ультра -трейл Витовт</v>
      </c>
      <c r="B578" s="24" t="str">
        <f t="shared" si="72"/>
        <v>Трейл 80</v>
      </c>
      <c r="C578" s="24" t="str">
        <f t="shared" si="68"/>
        <v>Ультра -трейл Витовт Трейл 80</v>
      </c>
      <c r="D578" s="107">
        <f>VLOOKUP(C578,Гонки!$E$1:$O$30,11,FALSE)</f>
        <v>22.288420990151067</v>
      </c>
      <c r="E578" s="29" t="s">
        <v>278</v>
      </c>
      <c r="F578" s="108">
        <f>IF(E578="Ж",VLOOKUP(C578,Гонки!$E$2:$Q$30,12,FALSE),VLOOKUP(C578,Гонки!$E$2:$Q$30,13,FALSE))</f>
        <v>25</v>
      </c>
      <c r="G578" s="24" t="s">
        <v>325</v>
      </c>
      <c r="H578" s="13">
        <v>1980</v>
      </c>
      <c r="I578" s="13">
        <v>3417</v>
      </c>
      <c r="J578" s="28" t="str">
        <f t="shared" ref="J578:J641" si="74">E578</f>
        <v>М</v>
      </c>
      <c r="K578" s="89">
        <v>0.41930555555555554</v>
      </c>
      <c r="L578" s="90">
        <f t="shared" si="73"/>
        <v>0.309327373297971</v>
      </c>
      <c r="M578" s="99">
        <f t="shared" ref="M578:M613" si="75">(D578)*L578</f>
        <v>6.8944187198427915</v>
      </c>
    </row>
    <row r="579" spans="1:13" x14ac:dyDescent="0.25">
      <c r="A579" s="24" t="str">
        <f t="shared" si="71"/>
        <v>Ультра -трейл Витовт</v>
      </c>
      <c r="B579" s="24" t="str">
        <f t="shared" si="72"/>
        <v>Трейл 80</v>
      </c>
      <c r="C579" s="24" t="str">
        <f t="shared" si="68"/>
        <v>Ультра -трейл Витовт Трейл 80</v>
      </c>
      <c r="D579" s="107">
        <f>VLOOKUP(C579,Гонки!$E$1:$O$30,11,FALSE)</f>
        <v>22.288420990151067</v>
      </c>
      <c r="E579" s="29" t="s">
        <v>278</v>
      </c>
      <c r="F579" s="108">
        <f>IF(E579="Ж",VLOOKUP(C579,Гонки!$E$2:$Q$30,12,FALSE),VLOOKUP(C579,Гонки!$E$2:$Q$30,13,FALSE))</f>
        <v>25</v>
      </c>
      <c r="G579" s="24" t="s">
        <v>74</v>
      </c>
      <c r="H579" s="13">
        <v>1981</v>
      </c>
      <c r="I579" s="13">
        <v>922</v>
      </c>
      <c r="J579" s="28" t="str">
        <f t="shared" si="74"/>
        <v>М</v>
      </c>
      <c r="K579" s="89">
        <v>0.43594907407407407</v>
      </c>
      <c r="L579" s="90">
        <f t="shared" si="73"/>
        <v>0.27523453419053023</v>
      </c>
      <c r="M579" s="99">
        <f t="shared" si="75"/>
        <v>6.1345431690666654</v>
      </c>
    </row>
    <row r="580" spans="1:13" x14ac:dyDescent="0.25">
      <c r="A580" s="24" t="str">
        <f t="shared" si="71"/>
        <v>Ультра -трейл Витовт</v>
      </c>
      <c r="B580" s="24" t="str">
        <f t="shared" si="72"/>
        <v>Трейл 80</v>
      </c>
      <c r="C580" s="24" t="str">
        <f t="shared" si="68"/>
        <v>Ультра -трейл Витовт Трейл 80</v>
      </c>
      <c r="D580" s="107">
        <f>VLOOKUP(C580,Гонки!$E$1:$O$30,11,FALSE)</f>
        <v>22.288420990151067</v>
      </c>
      <c r="E580" s="29" t="s">
        <v>278</v>
      </c>
      <c r="F580" s="108">
        <f>IF(E580="Ж",VLOOKUP(C580,Гонки!$E$2:$Q$30,12,FALSE),VLOOKUP(C580,Гонки!$E$2:$Q$30,13,FALSE))</f>
        <v>25</v>
      </c>
      <c r="G580" s="24" t="s">
        <v>529</v>
      </c>
      <c r="H580" s="13">
        <v>1978</v>
      </c>
      <c r="I580" s="13">
        <v>3523</v>
      </c>
      <c r="J580" s="28" t="str">
        <f t="shared" si="74"/>
        <v>М</v>
      </c>
      <c r="K580" s="89">
        <v>0.45545138888888892</v>
      </c>
      <c r="L580" s="90">
        <f t="shared" si="73"/>
        <v>0.24137045612528954</v>
      </c>
      <c r="M580" s="99">
        <f t="shared" si="75"/>
        <v>5.379766340705241</v>
      </c>
    </row>
    <row r="581" spans="1:13" x14ac:dyDescent="0.25">
      <c r="A581" s="24" t="str">
        <f t="shared" si="71"/>
        <v>Ультра -трейл Витовт</v>
      </c>
      <c r="B581" s="24" t="str">
        <f t="shared" si="72"/>
        <v>Трейл 80</v>
      </c>
      <c r="C581" s="24" t="str">
        <f t="shared" ref="C581:C644" si="76">CONCATENATE(A581," ",B581)</f>
        <v>Ультра -трейл Витовт Трейл 80</v>
      </c>
      <c r="D581" s="107">
        <f>VLOOKUP(C581,Гонки!$E$1:$O$30,11,FALSE)</f>
        <v>22.288420990151067</v>
      </c>
      <c r="E581" s="29" t="s">
        <v>278</v>
      </c>
      <c r="F581" s="108">
        <f>IF(E581="Ж",VLOOKUP(C581,Гонки!$E$2:$Q$30,12,FALSE),VLOOKUP(C581,Гонки!$E$2:$Q$30,13,FALSE))</f>
        <v>25</v>
      </c>
      <c r="G581" s="24" t="s">
        <v>285</v>
      </c>
      <c r="H581" s="13">
        <v>1987</v>
      </c>
      <c r="I581" s="13">
        <v>2638</v>
      </c>
      <c r="J581" s="28" t="str">
        <f t="shared" si="74"/>
        <v>М</v>
      </c>
      <c r="K581" s="89">
        <v>0.46388888888888885</v>
      </c>
      <c r="L581" s="90">
        <f t="shared" si="73"/>
        <v>0.22843797008852715</v>
      </c>
      <c r="M581" s="99">
        <f t="shared" si="75"/>
        <v>5.09152164746863</v>
      </c>
    </row>
    <row r="582" spans="1:13" s="134" customFormat="1" x14ac:dyDescent="0.25">
      <c r="A582" s="130" t="str">
        <f t="shared" si="71"/>
        <v>Ультра -трейл Витовт</v>
      </c>
      <c r="B582" s="130" t="str">
        <f>Гонки!D14</f>
        <v>Трейл 42</v>
      </c>
      <c r="C582" s="130" t="str">
        <f t="shared" si="76"/>
        <v>Ультра -трейл Витовт Трейл 42</v>
      </c>
      <c r="D582" s="135">
        <f>VLOOKUP(C582,Гонки!$E$1:$O$30,11,FALSE)</f>
        <v>13.509812897672216</v>
      </c>
      <c r="E582" s="132" t="s">
        <v>64</v>
      </c>
      <c r="F582" s="131">
        <f>IF(E582="Ж",VLOOKUP(C582,Гонки!$E$2:$Q$30,12,FALSE),VLOOKUP(C582,Гонки!$E$2:$Q$30,13,FALSE))</f>
        <v>5</v>
      </c>
      <c r="G582" s="130" t="s">
        <v>121</v>
      </c>
      <c r="H582" s="131">
        <v>1986</v>
      </c>
      <c r="I582" s="131">
        <v>3783</v>
      </c>
      <c r="J582" s="133" t="str">
        <f t="shared" si="74"/>
        <v>Ж</v>
      </c>
      <c r="K582" s="140">
        <v>0.15895833333333334</v>
      </c>
      <c r="L582" s="139">
        <f>($K$582/K582)^3</f>
        <v>1</v>
      </c>
      <c r="M582" s="135">
        <f t="shared" si="75"/>
        <v>13.509812897672216</v>
      </c>
    </row>
    <row r="583" spans="1:13" x14ac:dyDescent="0.25">
      <c r="A583" s="24" t="str">
        <f t="shared" si="71"/>
        <v>Ультра -трейл Витовт</v>
      </c>
      <c r="B583" s="24" t="str">
        <f>$B$582</f>
        <v>Трейл 42</v>
      </c>
      <c r="C583" s="24" t="str">
        <f t="shared" si="76"/>
        <v>Ультра -трейл Витовт Трейл 42</v>
      </c>
      <c r="D583" s="107">
        <f>VLOOKUP(C583,Гонки!$E$1:$O$30,11,FALSE)</f>
        <v>13.509812897672216</v>
      </c>
      <c r="E583" s="29" t="s">
        <v>64</v>
      </c>
      <c r="F583" s="108">
        <f>IF(E583="Ж",VLOOKUP(C583,Гонки!$E$2:$Q$30,12,FALSE),VLOOKUP(C583,Гонки!$E$2:$Q$30,13,FALSE))</f>
        <v>5</v>
      </c>
      <c r="G583" s="24" t="s">
        <v>552</v>
      </c>
      <c r="H583" s="13">
        <v>1988</v>
      </c>
      <c r="I583" s="13">
        <v>3121</v>
      </c>
      <c r="J583" s="28" t="str">
        <f t="shared" si="74"/>
        <v>Ж</v>
      </c>
      <c r="K583" s="92">
        <v>0.16089699074074074</v>
      </c>
      <c r="L583" s="90">
        <f t="shared" ref="L583:L586" si="77">($K$582/K583)^3</f>
        <v>0.96428661185868403</v>
      </c>
      <c r="M583" s="99">
        <f t="shared" si="75"/>
        <v>13.027331705941091</v>
      </c>
    </row>
    <row r="584" spans="1:13" x14ac:dyDescent="0.25">
      <c r="A584" s="24" t="str">
        <f t="shared" si="71"/>
        <v>Ультра -трейл Витовт</v>
      </c>
      <c r="B584" s="24" t="str">
        <f t="shared" ref="B584:B613" si="78">$B$582</f>
        <v>Трейл 42</v>
      </c>
      <c r="C584" s="24" t="str">
        <f t="shared" si="76"/>
        <v>Ультра -трейл Витовт Трейл 42</v>
      </c>
      <c r="D584" s="107">
        <f>VLOOKUP(C584,Гонки!$E$1:$O$30,11,FALSE)</f>
        <v>13.509812897672216</v>
      </c>
      <c r="E584" s="29" t="s">
        <v>64</v>
      </c>
      <c r="F584" s="108">
        <f>IF(E584="Ж",VLOOKUP(C584,Гонки!$E$2:$Q$30,12,FALSE),VLOOKUP(C584,Гонки!$E$2:$Q$30,13,FALSE))</f>
        <v>5</v>
      </c>
      <c r="G584" s="24" t="s">
        <v>281</v>
      </c>
      <c r="H584" s="13">
        <v>1992</v>
      </c>
      <c r="I584" s="13">
        <v>4112</v>
      </c>
      <c r="J584" s="28" t="str">
        <f t="shared" si="74"/>
        <v>Ж</v>
      </c>
      <c r="K584" s="92">
        <v>0.1941701388888889</v>
      </c>
      <c r="L584" s="90">
        <f t="shared" si="77"/>
        <v>0.54865908887563064</v>
      </c>
      <c r="M584" s="99">
        <f t="shared" si="75"/>
        <v>7.4122816353170817</v>
      </c>
    </row>
    <row r="585" spans="1:13" x14ac:dyDescent="0.25">
      <c r="A585" s="24" t="str">
        <f t="shared" si="71"/>
        <v>Ультра -трейл Витовт</v>
      </c>
      <c r="B585" s="24" t="str">
        <f t="shared" si="78"/>
        <v>Трейл 42</v>
      </c>
      <c r="C585" s="24" t="str">
        <f t="shared" si="76"/>
        <v>Ультра -трейл Витовт Трейл 42</v>
      </c>
      <c r="D585" s="107">
        <f>VLOOKUP(C585,Гонки!$E$1:$O$30,11,FALSE)</f>
        <v>13.509812897672216</v>
      </c>
      <c r="E585" s="29" t="s">
        <v>64</v>
      </c>
      <c r="F585" s="108">
        <f>IF(E585="Ж",VLOOKUP(C585,Гонки!$E$2:$Q$30,12,FALSE),VLOOKUP(C585,Гонки!$E$2:$Q$30,13,FALSE))</f>
        <v>5</v>
      </c>
      <c r="G585" s="24" t="s">
        <v>85</v>
      </c>
      <c r="H585" s="13">
        <v>1983</v>
      </c>
      <c r="I585" s="13"/>
      <c r="J585" s="28" t="str">
        <f t="shared" si="74"/>
        <v>Ж</v>
      </c>
      <c r="K585" s="92">
        <v>0.21710648148148148</v>
      </c>
      <c r="L585" s="90">
        <f t="shared" si="77"/>
        <v>0.39249265564595703</v>
      </c>
      <c r="M585" s="99">
        <f t="shared" si="75"/>
        <v>5.3025023414873695</v>
      </c>
    </row>
    <row r="586" spans="1:13" x14ac:dyDescent="0.25">
      <c r="A586" s="24" t="str">
        <f t="shared" si="71"/>
        <v>Ультра -трейл Витовт</v>
      </c>
      <c r="B586" s="24" t="str">
        <f t="shared" si="78"/>
        <v>Трейл 42</v>
      </c>
      <c r="C586" s="24" t="str">
        <f t="shared" si="76"/>
        <v>Ультра -трейл Витовт Трейл 42</v>
      </c>
      <c r="D586" s="107">
        <f>VLOOKUP(C586,Гонки!$E$1:$O$30,11,FALSE)</f>
        <v>13.509812897672216</v>
      </c>
      <c r="E586" s="29" t="s">
        <v>64</v>
      </c>
      <c r="F586" s="108">
        <f>IF(E586="Ж",VLOOKUP(C586,Гонки!$E$2:$Q$30,12,FALSE),VLOOKUP(C586,Гонки!$E$2:$Q$30,13,FALSE))</f>
        <v>5</v>
      </c>
      <c r="G586" s="24" t="s">
        <v>553</v>
      </c>
      <c r="H586" s="13">
        <v>1983</v>
      </c>
      <c r="I586" s="13">
        <v>3182</v>
      </c>
      <c r="J586" s="28" t="str">
        <f t="shared" si="74"/>
        <v>Ж</v>
      </c>
      <c r="K586" s="92">
        <v>0.30998726851851849</v>
      </c>
      <c r="L586" s="90">
        <f t="shared" si="77"/>
        <v>0.13483987145789036</v>
      </c>
      <c r="M586" s="99">
        <f t="shared" si="75"/>
        <v>1.821661434542271</v>
      </c>
    </row>
    <row r="587" spans="1:13" s="134" customFormat="1" x14ac:dyDescent="0.25">
      <c r="A587" s="130" t="str">
        <f t="shared" si="71"/>
        <v>Ультра -трейл Витовт</v>
      </c>
      <c r="B587" s="130" t="str">
        <f t="shared" si="78"/>
        <v>Трейл 42</v>
      </c>
      <c r="C587" s="130" t="str">
        <f t="shared" si="76"/>
        <v>Ультра -трейл Витовт Трейл 42</v>
      </c>
      <c r="D587" s="135">
        <f>VLOOKUP(C587,Гонки!$E$1:$O$30,11,FALSE)</f>
        <v>13.509812897672216</v>
      </c>
      <c r="E587" s="132" t="s">
        <v>278</v>
      </c>
      <c r="F587" s="131">
        <f>IF(E587="Ж",VLOOKUP(C587,Гонки!$E$2:$Q$30,12,FALSE),VLOOKUP(C587,Гонки!$E$2:$Q$30,13,FALSE))</f>
        <v>27</v>
      </c>
      <c r="G587" s="130" t="s">
        <v>530</v>
      </c>
      <c r="H587" s="131">
        <v>1986</v>
      </c>
      <c r="I587" s="131">
        <v>2787</v>
      </c>
      <c r="J587" s="133" t="str">
        <f t="shared" si="74"/>
        <v>М</v>
      </c>
      <c r="K587" s="140">
        <v>0.12714814814814815</v>
      </c>
      <c r="L587" s="139">
        <f>($K$587/K587)^3</f>
        <v>1</v>
      </c>
      <c r="M587" s="135">
        <f t="shared" si="75"/>
        <v>13.509812897672216</v>
      </c>
    </row>
    <row r="588" spans="1:13" x14ac:dyDescent="0.25">
      <c r="A588" s="24" t="str">
        <f t="shared" si="71"/>
        <v>Ультра -трейл Витовт</v>
      </c>
      <c r="B588" s="24" t="str">
        <f t="shared" si="78"/>
        <v>Трейл 42</v>
      </c>
      <c r="C588" s="24" t="str">
        <f t="shared" si="76"/>
        <v>Ультра -трейл Витовт Трейл 42</v>
      </c>
      <c r="D588" s="107">
        <f>VLOOKUP(C588,Гонки!$E$1:$O$30,11,FALSE)</f>
        <v>13.509812897672216</v>
      </c>
      <c r="E588" s="29" t="s">
        <v>278</v>
      </c>
      <c r="F588" s="108">
        <f>IF(E588="Ж",VLOOKUP(C588,Гонки!$E$2:$Q$30,12,FALSE),VLOOKUP(C588,Гонки!$E$2:$Q$30,13,FALSE))</f>
        <v>27</v>
      </c>
      <c r="G588" s="24" t="s">
        <v>318</v>
      </c>
      <c r="H588" s="13">
        <v>1989</v>
      </c>
      <c r="I588" s="13">
        <v>988</v>
      </c>
      <c r="J588" s="28" t="str">
        <f t="shared" si="74"/>
        <v>М</v>
      </c>
      <c r="K588" s="92">
        <v>0.14095486111111111</v>
      </c>
      <c r="L588" s="90">
        <f t="shared" ref="L588:L613" si="79">($K$587/K588)^3</f>
        <v>0.73398966333128102</v>
      </c>
      <c r="M588" s="99">
        <f t="shared" si="75"/>
        <v>9.9160630204310269</v>
      </c>
    </row>
    <row r="589" spans="1:13" x14ac:dyDescent="0.25">
      <c r="A589" s="24" t="str">
        <f t="shared" si="71"/>
        <v>Ультра -трейл Витовт</v>
      </c>
      <c r="B589" s="24" t="str">
        <f t="shared" si="78"/>
        <v>Трейл 42</v>
      </c>
      <c r="C589" s="24" t="str">
        <f t="shared" si="76"/>
        <v>Ультра -трейл Витовт Трейл 42</v>
      </c>
      <c r="D589" s="107">
        <f>VLOOKUP(C589,Гонки!$E$1:$O$30,11,FALSE)</f>
        <v>13.509812897672216</v>
      </c>
      <c r="E589" s="29" t="s">
        <v>278</v>
      </c>
      <c r="F589" s="108">
        <f>IF(E589="Ж",VLOOKUP(C589,Гонки!$E$2:$Q$30,12,FALSE),VLOOKUP(C589,Гонки!$E$2:$Q$30,13,FALSE))</f>
        <v>27</v>
      </c>
      <c r="G589" s="24" t="s">
        <v>138</v>
      </c>
      <c r="H589" s="13">
        <v>1983</v>
      </c>
      <c r="I589" s="13">
        <v>488</v>
      </c>
      <c r="J589" s="28" t="str">
        <f t="shared" si="74"/>
        <v>М</v>
      </c>
      <c r="K589" s="92">
        <v>0.14430555555555555</v>
      </c>
      <c r="L589" s="90">
        <f t="shared" si="79"/>
        <v>0.68403915908669599</v>
      </c>
      <c r="M589" s="99">
        <f t="shared" si="75"/>
        <v>9.2412410539423018</v>
      </c>
    </row>
    <row r="590" spans="1:13" x14ac:dyDescent="0.25">
      <c r="A590" s="24" t="str">
        <f t="shared" si="71"/>
        <v>Ультра -трейл Витовт</v>
      </c>
      <c r="B590" s="24" t="str">
        <f t="shared" si="78"/>
        <v>Трейл 42</v>
      </c>
      <c r="C590" s="24" t="str">
        <f t="shared" si="76"/>
        <v>Ультра -трейл Витовт Трейл 42</v>
      </c>
      <c r="D590" s="107">
        <f>VLOOKUP(C590,Гонки!$E$1:$O$30,11,FALSE)</f>
        <v>13.509812897672216</v>
      </c>
      <c r="E590" s="29" t="s">
        <v>278</v>
      </c>
      <c r="F590" s="108">
        <f>IF(E590="Ж",VLOOKUP(C590,Гонки!$E$2:$Q$30,12,FALSE),VLOOKUP(C590,Гонки!$E$2:$Q$30,13,FALSE))</f>
        <v>27</v>
      </c>
      <c r="G590" s="24" t="s">
        <v>531</v>
      </c>
      <c r="H590" s="13">
        <v>1983</v>
      </c>
      <c r="I590" s="13">
        <v>855</v>
      </c>
      <c r="J590" s="28" t="str">
        <f t="shared" si="74"/>
        <v>М</v>
      </c>
      <c r="K590" s="92">
        <v>0.15187615740740742</v>
      </c>
      <c r="L590" s="90">
        <f t="shared" si="79"/>
        <v>0.58676110261507874</v>
      </c>
      <c r="M590" s="99">
        <f t="shared" si="75"/>
        <v>7.9270327119615613</v>
      </c>
    </row>
    <row r="591" spans="1:13" x14ac:dyDescent="0.25">
      <c r="A591" s="24" t="str">
        <f t="shared" si="71"/>
        <v>Ультра -трейл Витовт</v>
      </c>
      <c r="B591" s="24" t="str">
        <f t="shared" si="78"/>
        <v>Трейл 42</v>
      </c>
      <c r="C591" s="24" t="str">
        <f t="shared" si="76"/>
        <v>Ультра -трейл Витовт Трейл 42</v>
      </c>
      <c r="D591" s="107">
        <f>VLOOKUP(C591,Гонки!$E$1:$O$30,11,FALSE)</f>
        <v>13.509812897672216</v>
      </c>
      <c r="E591" s="29" t="s">
        <v>278</v>
      </c>
      <c r="F591" s="108">
        <f>IF(E591="Ж",VLOOKUP(C591,Гонки!$E$2:$Q$30,12,FALSE),VLOOKUP(C591,Гонки!$E$2:$Q$30,13,FALSE))</f>
        <v>27</v>
      </c>
      <c r="G591" s="24" t="s">
        <v>331</v>
      </c>
      <c r="H591" s="13">
        <v>1985</v>
      </c>
      <c r="I591" s="13">
        <v>2791</v>
      </c>
      <c r="J591" s="28" t="str">
        <f t="shared" si="74"/>
        <v>М</v>
      </c>
      <c r="K591" s="92">
        <v>0.15367939814814816</v>
      </c>
      <c r="L591" s="90">
        <f t="shared" si="79"/>
        <v>0.56634773071792444</v>
      </c>
      <c r="M591" s="99">
        <f t="shared" si="75"/>
        <v>7.6512518770204068</v>
      </c>
    </row>
    <row r="592" spans="1:13" x14ac:dyDescent="0.25">
      <c r="A592" s="24" t="str">
        <f t="shared" si="71"/>
        <v>Ультра -трейл Витовт</v>
      </c>
      <c r="B592" s="24" t="str">
        <f t="shared" si="78"/>
        <v>Трейл 42</v>
      </c>
      <c r="C592" s="24" t="str">
        <f t="shared" si="76"/>
        <v>Ультра -трейл Витовт Трейл 42</v>
      </c>
      <c r="D592" s="107">
        <f>VLOOKUP(C592,Гонки!$E$1:$O$30,11,FALSE)</f>
        <v>13.509812897672216</v>
      </c>
      <c r="E592" s="29" t="s">
        <v>278</v>
      </c>
      <c r="F592" s="108">
        <f>IF(E592="Ж",VLOOKUP(C592,Гонки!$E$2:$Q$30,12,FALSE),VLOOKUP(C592,Гонки!$E$2:$Q$30,13,FALSE))</f>
        <v>27</v>
      </c>
      <c r="G592" s="24" t="s">
        <v>94</v>
      </c>
      <c r="H592" s="13">
        <v>1991</v>
      </c>
      <c r="I592" s="13">
        <v>3122</v>
      </c>
      <c r="J592" s="28" t="str">
        <f t="shared" si="74"/>
        <v>М</v>
      </c>
      <c r="K592" s="92">
        <v>0.15420254629629629</v>
      </c>
      <c r="L592" s="90">
        <f t="shared" si="79"/>
        <v>0.56060308375382961</v>
      </c>
      <c r="M592" s="99">
        <f t="shared" si="75"/>
        <v>7.5736427713723051</v>
      </c>
    </row>
    <row r="593" spans="1:13" x14ac:dyDescent="0.25">
      <c r="A593" s="24" t="str">
        <f t="shared" si="71"/>
        <v>Ультра -трейл Витовт</v>
      </c>
      <c r="B593" s="24" t="str">
        <f t="shared" si="78"/>
        <v>Трейл 42</v>
      </c>
      <c r="C593" s="24" t="str">
        <f t="shared" si="76"/>
        <v>Ультра -трейл Витовт Трейл 42</v>
      </c>
      <c r="D593" s="107">
        <f>VLOOKUP(C593,Гонки!$E$1:$O$30,11,FALSE)</f>
        <v>13.509812897672216</v>
      </c>
      <c r="E593" s="29" t="s">
        <v>278</v>
      </c>
      <c r="F593" s="108">
        <f>IF(E593="Ж",VLOOKUP(C593,Гонки!$E$2:$Q$30,12,FALSE),VLOOKUP(C593,Гонки!$E$2:$Q$30,13,FALSE))</f>
        <v>27</v>
      </c>
      <c r="G593" s="24" t="s">
        <v>532</v>
      </c>
      <c r="H593" s="13">
        <v>1987</v>
      </c>
      <c r="I593" s="13"/>
      <c r="J593" s="28" t="str">
        <f t="shared" si="74"/>
        <v>М</v>
      </c>
      <c r="K593" s="92">
        <v>0.16106944444444446</v>
      </c>
      <c r="L593" s="90">
        <f t="shared" si="79"/>
        <v>0.49191564548197658</v>
      </c>
      <c r="M593" s="99">
        <f t="shared" si="75"/>
        <v>6.6456883318991604</v>
      </c>
    </row>
    <row r="594" spans="1:13" x14ac:dyDescent="0.25">
      <c r="A594" s="24" t="str">
        <f t="shared" si="71"/>
        <v>Ультра -трейл Витовт</v>
      </c>
      <c r="B594" s="24" t="str">
        <f t="shared" si="78"/>
        <v>Трейл 42</v>
      </c>
      <c r="C594" s="24" t="str">
        <f t="shared" si="76"/>
        <v>Ультра -трейл Витовт Трейл 42</v>
      </c>
      <c r="D594" s="107">
        <f>VLOOKUP(C594,Гонки!$E$1:$O$30,11,FALSE)</f>
        <v>13.509812897672216</v>
      </c>
      <c r="E594" s="29" t="s">
        <v>278</v>
      </c>
      <c r="F594" s="108">
        <f>IF(E594="Ж",VLOOKUP(C594,Гонки!$E$2:$Q$30,12,FALSE),VLOOKUP(C594,Гонки!$E$2:$Q$30,13,FALSE))</f>
        <v>27</v>
      </c>
      <c r="G594" s="24" t="s">
        <v>104</v>
      </c>
      <c r="H594" s="13">
        <v>1984</v>
      </c>
      <c r="I594" s="13">
        <v>1521</v>
      </c>
      <c r="J594" s="28" t="str">
        <f t="shared" si="74"/>
        <v>М</v>
      </c>
      <c r="K594" s="92">
        <v>0.16778703703703704</v>
      </c>
      <c r="L594" s="90">
        <f t="shared" si="79"/>
        <v>0.43516594694830507</v>
      </c>
      <c r="M594" s="99">
        <f t="shared" si="75"/>
        <v>5.8790105227099554</v>
      </c>
    </row>
    <row r="595" spans="1:13" x14ac:dyDescent="0.25">
      <c r="A595" s="24" t="str">
        <f t="shared" si="71"/>
        <v>Ультра -трейл Витовт</v>
      </c>
      <c r="B595" s="24" t="str">
        <f t="shared" si="78"/>
        <v>Трейл 42</v>
      </c>
      <c r="C595" s="24" t="str">
        <f t="shared" si="76"/>
        <v>Ультра -трейл Витовт Трейл 42</v>
      </c>
      <c r="D595" s="107">
        <f>VLOOKUP(C595,Гонки!$E$1:$O$30,11,FALSE)</f>
        <v>13.509812897672216</v>
      </c>
      <c r="E595" s="29" t="s">
        <v>278</v>
      </c>
      <c r="F595" s="108">
        <f>IF(E595="Ж",VLOOKUP(C595,Гонки!$E$2:$Q$30,12,FALSE),VLOOKUP(C595,Гонки!$E$2:$Q$30,13,FALSE))</f>
        <v>27</v>
      </c>
      <c r="G595" s="24" t="s">
        <v>533</v>
      </c>
      <c r="H595" s="13">
        <v>1995</v>
      </c>
      <c r="I595" s="13">
        <v>5158</v>
      </c>
      <c r="J595" s="28" t="str">
        <f t="shared" si="74"/>
        <v>М</v>
      </c>
      <c r="K595" s="92">
        <v>0.17624884259259258</v>
      </c>
      <c r="L595" s="90">
        <f t="shared" si="79"/>
        <v>0.37544929803511978</v>
      </c>
      <c r="M595" s="99">
        <f t="shared" si="75"/>
        <v>5.0722497690168407</v>
      </c>
    </row>
    <row r="596" spans="1:13" x14ac:dyDescent="0.25">
      <c r="A596" s="24" t="str">
        <f t="shared" si="71"/>
        <v>Ультра -трейл Витовт</v>
      </c>
      <c r="B596" s="24" t="str">
        <f t="shared" si="78"/>
        <v>Трейл 42</v>
      </c>
      <c r="C596" s="24" t="str">
        <f t="shared" si="76"/>
        <v>Ультра -трейл Витовт Трейл 42</v>
      </c>
      <c r="D596" s="107">
        <f>VLOOKUP(C596,Гонки!$E$1:$O$30,11,FALSE)</f>
        <v>13.509812897672216</v>
      </c>
      <c r="E596" s="29" t="s">
        <v>278</v>
      </c>
      <c r="F596" s="108">
        <f>IF(E596="Ж",VLOOKUP(C596,Гонки!$E$2:$Q$30,12,FALSE),VLOOKUP(C596,Гонки!$E$2:$Q$30,13,FALSE))</f>
        <v>27</v>
      </c>
      <c r="G596" s="24" t="s">
        <v>534</v>
      </c>
      <c r="H596" s="13">
        <v>1988</v>
      </c>
      <c r="I596" s="13">
        <v>5229</v>
      </c>
      <c r="J596" s="28" t="str">
        <f t="shared" si="74"/>
        <v>М</v>
      </c>
      <c r="K596" s="92">
        <v>0.17662847222222222</v>
      </c>
      <c r="L596" s="90">
        <f t="shared" si="79"/>
        <v>0.37303362488822228</v>
      </c>
      <c r="M596" s="99">
        <f t="shared" si="75"/>
        <v>5.0396144767803248</v>
      </c>
    </row>
    <row r="597" spans="1:13" x14ac:dyDescent="0.25">
      <c r="A597" s="24" t="str">
        <f t="shared" si="71"/>
        <v>Ультра -трейл Витовт</v>
      </c>
      <c r="B597" s="24" t="str">
        <f t="shared" si="78"/>
        <v>Трейл 42</v>
      </c>
      <c r="C597" s="24" t="str">
        <f t="shared" si="76"/>
        <v>Ультра -трейл Витовт Трейл 42</v>
      </c>
      <c r="D597" s="107">
        <f>VLOOKUP(C597,Гонки!$E$1:$O$30,11,FALSE)</f>
        <v>13.509812897672216</v>
      </c>
      <c r="E597" s="29" t="s">
        <v>278</v>
      </c>
      <c r="F597" s="108">
        <f>IF(E597="Ж",VLOOKUP(C597,Гонки!$E$2:$Q$30,12,FALSE),VLOOKUP(C597,Гонки!$E$2:$Q$30,13,FALSE))</f>
        <v>27</v>
      </c>
      <c r="G597" s="24" t="s">
        <v>535</v>
      </c>
      <c r="H597" s="13">
        <v>1986</v>
      </c>
      <c r="I597" s="13">
        <v>5213</v>
      </c>
      <c r="J597" s="28" t="str">
        <f t="shared" si="74"/>
        <v>М</v>
      </c>
      <c r="K597" s="92">
        <v>0.18047569444444445</v>
      </c>
      <c r="L597" s="90">
        <f t="shared" si="79"/>
        <v>0.34968254397389259</v>
      </c>
      <c r="M597" s="99">
        <f t="shared" si="75"/>
        <v>4.7241457426693261</v>
      </c>
    </row>
    <row r="598" spans="1:13" x14ac:dyDescent="0.25">
      <c r="A598" s="24" t="str">
        <f t="shared" si="71"/>
        <v>Ультра -трейл Витовт</v>
      </c>
      <c r="B598" s="24" t="str">
        <f t="shared" si="78"/>
        <v>Трейл 42</v>
      </c>
      <c r="C598" s="24" t="str">
        <f t="shared" si="76"/>
        <v>Ультра -трейл Витовт Трейл 42</v>
      </c>
      <c r="D598" s="107">
        <f>VLOOKUP(C598,Гонки!$E$1:$O$30,11,FALSE)</f>
        <v>13.509812897672216</v>
      </c>
      <c r="E598" s="29" t="s">
        <v>278</v>
      </c>
      <c r="F598" s="108">
        <f>IF(E598="Ж",VLOOKUP(C598,Гонки!$E$2:$Q$30,12,FALSE),VLOOKUP(C598,Гонки!$E$2:$Q$30,13,FALSE))</f>
        <v>27</v>
      </c>
      <c r="G598" s="24" t="s">
        <v>161</v>
      </c>
      <c r="H598" s="13">
        <v>1970</v>
      </c>
      <c r="I598" s="13">
        <v>82</v>
      </c>
      <c r="J598" s="28" t="str">
        <f t="shared" si="74"/>
        <v>М</v>
      </c>
      <c r="K598" s="92">
        <v>0.18185185185185185</v>
      </c>
      <c r="L598" s="90">
        <f t="shared" si="79"/>
        <v>0.34180383717362128</v>
      </c>
      <c r="M598" s="99">
        <f t="shared" si="75"/>
        <v>4.6177058879220425</v>
      </c>
    </row>
    <row r="599" spans="1:13" x14ac:dyDescent="0.25">
      <c r="A599" s="24" t="str">
        <f t="shared" si="71"/>
        <v>Ультра -трейл Витовт</v>
      </c>
      <c r="B599" s="24" t="str">
        <f t="shared" si="78"/>
        <v>Трейл 42</v>
      </c>
      <c r="C599" s="24" t="str">
        <f t="shared" si="76"/>
        <v>Ультра -трейл Витовт Трейл 42</v>
      </c>
      <c r="D599" s="107">
        <f>VLOOKUP(C599,Гонки!$E$1:$O$30,11,FALSE)</f>
        <v>13.509812897672216</v>
      </c>
      <c r="E599" s="29" t="s">
        <v>278</v>
      </c>
      <c r="F599" s="108">
        <f>IF(E599="Ж",VLOOKUP(C599,Гонки!$E$2:$Q$30,12,FALSE),VLOOKUP(C599,Гонки!$E$2:$Q$30,13,FALSE))</f>
        <v>27</v>
      </c>
      <c r="G599" s="24" t="s">
        <v>536</v>
      </c>
      <c r="H599" s="13">
        <v>1958</v>
      </c>
      <c r="I599" s="13">
        <v>5314</v>
      </c>
      <c r="J599" s="28" t="str">
        <f t="shared" si="74"/>
        <v>М</v>
      </c>
      <c r="K599" s="92">
        <v>0.18638541666666666</v>
      </c>
      <c r="L599" s="90">
        <f t="shared" si="79"/>
        <v>0.31746388825041649</v>
      </c>
      <c r="M599" s="99">
        <f t="shared" si="75"/>
        <v>4.2888777320306479</v>
      </c>
    </row>
    <row r="600" spans="1:13" x14ac:dyDescent="0.25">
      <c r="A600" s="24" t="str">
        <f t="shared" si="71"/>
        <v>Ультра -трейл Витовт</v>
      </c>
      <c r="B600" s="24" t="str">
        <f t="shared" si="78"/>
        <v>Трейл 42</v>
      </c>
      <c r="C600" s="24" t="str">
        <f t="shared" si="76"/>
        <v>Ультра -трейл Витовт Трейл 42</v>
      </c>
      <c r="D600" s="107">
        <f>VLOOKUP(C600,Гонки!$E$1:$O$30,11,FALSE)</f>
        <v>13.509812897672216</v>
      </c>
      <c r="E600" s="29" t="s">
        <v>278</v>
      </c>
      <c r="F600" s="108">
        <f>IF(E600="Ж",VLOOKUP(C600,Гонки!$E$2:$Q$30,12,FALSE),VLOOKUP(C600,Гонки!$E$2:$Q$30,13,FALSE))</f>
        <v>27</v>
      </c>
      <c r="G600" s="24" t="s">
        <v>144</v>
      </c>
      <c r="H600" s="13">
        <v>1979</v>
      </c>
      <c r="I600" s="13">
        <v>4237</v>
      </c>
      <c r="J600" s="28" t="str">
        <f t="shared" si="74"/>
        <v>М</v>
      </c>
      <c r="K600" s="92">
        <v>0.18669560185185186</v>
      </c>
      <c r="L600" s="90">
        <f t="shared" si="79"/>
        <v>0.31588416579165146</v>
      </c>
      <c r="M600" s="99">
        <f t="shared" si="75"/>
        <v>4.2675359771824812</v>
      </c>
    </row>
    <row r="601" spans="1:13" x14ac:dyDescent="0.25">
      <c r="A601" s="24" t="str">
        <f t="shared" si="71"/>
        <v>Ультра -трейл Витовт</v>
      </c>
      <c r="B601" s="24" t="str">
        <f t="shared" si="78"/>
        <v>Трейл 42</v>
      </c>
      <c r="C601" s="24" t="str">
        <f t="shared" si="76"/>
        <v>Ультра -трейл Витовт Трейл 42</v>
      </c>
      <c r="D601" s="107">
        <f>VLOOKUP(C601,Гонки!$E$1:$O$30,11,FALSE)</f>
        <v>13.509812897672216</v>
      </c>
      <c r="E601" s="29" t="s">
        <v>278</v>
      </c>
      <c r="F601" s="108">
        <f>IF(E601="Ж",VLOOKUP(C601,Гонки!$E$2:$Q$30,12,FALSE),VLOOKUP(C601,Гонки!$E$2:$Q$30,13,FALSE))</f>
        <v>27</v>
      </c>
      <c r="G601" s="24" t="s">
        <v>102</v>
      </c>
      <c r="H601" s="13">
        <v>1964</v>
      </c>
      <c r="I601" s="13">
        <v>5908</v>
      </c>
      <c r="J601" s="28" t="str">
        <f t="shared" si="74"/>
        <v>М</v>
      </c>
      <c r="K601" s="92">
        <v>0.19322337962962963</v>
      </c>
      <c r="L601" s="90">
        <f t="shared" si="79"/>
        <v>0.2849384751348516</v>
      </c>
      <c r="M601" s="99">
        <f t="shared" si="75"/>
        <v>3.8494654864198723</v>
      </c>
    </row>
    <row r="602" spans="1:13" x14ac:dyDescent="0.25">
      <c r="A602" s="24" t="str">
        <f t="shared" si="71"/>
        <v>Ультра -трейл Витовт</v>
      </c>
      <c r="B602" s="24" t="str">
        <f t="shared" si="78"/>
        <v>Трейл 42</v>
      </c>
      <c r="C602" s="24" t="str">
        <f t="shared" si="76"/>
        <v>Ультра -трейл Витовт Трейл 42</v>
      </c>
      <c r="D602" s="107">
        <f>VLOOKUP(C602,Гонки!$E$1:$O$30,11,FALSE)</f>
        <v>13.509812897672216</v>
      </c>
      <c r="E602" s="29" t="s">
        <v>278</v>
      </c>
      <c r="F602" s="108">
        <f>IF(E602="Ж",VLOOKUP(C602,Гонки!$E$2:$Q$30,12,FALSE),VLOOKUP(C602,Гонки!$E$2:$Q$30,13,FALSE))</f>
        <v>27</v>
      </c>
      <c r="G602" s="24" t="s">
        <v>114</v>
      </c>
      <c r="H602" s="13">
        <v>1977</v>
      </c>
      <c r="I602" s="13">
        <v>1933</v>
      </c>
      <c r="J602" s="28" t="str">
        <f t="shared" si="74"/>
        <v>М</v>
      </c>
      <c r="K602" s="92">
        <v>0.19367129629629631</v>
      </c>
      <c r="L602" s="90">
        <f t="shared" si="79"/>
        <v>0.28296605464976593</v>
      </c>
      <c r="M602" s="99">
        <f t="shared" si="75"/>
        <v>3.8228184547108288</v>
      </c>
    </row>
    <row r="603" spans="1:13" x14ac:dyDescent="0.25">
      <c r="A603" s="24" t="str">
        <f t="shared" si="71"/>
        <v>Ультра -трейл Витовт</v>
      </c>
      <c r="B603" s="24" t="str">
        <f t="shared" si="78"/>
        <v>Трейл 42</v>
      </c>
      <c r="C603" s="24" t="str">
        <f t="shared" si="76"/>
        <v>Ультра -трейл Витовт Трейл 42</v>
      </c>
      <c r="D603" s="107">
        <f>VLOOKUP(C603,Гонки!$E$1:$O$30,11,FALSE)</f>
        <v>13.509812897672216</v>
      </c>
      <c r="E603" s="29" t="s">
        <v>278</v>
      </c>
      <c r="F603" s="108">
        <f>IF(E603="Ж",VLOOKUP(C603,Гонки!$E$2:$Q$30,12,FALSE),VLOOKUP(C603,Гонки!$E$2:$Q$30,13,FALSE))</f>
        <v>27</v>
      </c>
      <c r="G603" s="24" t="s">
        <v>537</v>
      </c>
      <c r="H603" s="13">
        <v>1986</v>
      </c>
      <c r="I603" s="13">
        <v>4232</v>
      </c>
      <c r="J603" s="28" t="str">
        <f t="shared" si="74"/>
        <v>М</v>
      </c>
      <c r="K603" s="92">
        <v>0.1941724537037037</v>
      </c>
      <c r="L603" s="90">
        <f t="shared" si="79"/>
        <v>0.28078070598508825</v>
      </c>
      <c r="M603" s="99">
        <f t="shared" si="75"/>
        <v>3.7932948031348555</v>
      </c>
    </row>
    <row r="604" spans="1:13" x14ac:dyDescent="0.25">
      <c r="A604" s="24" t="str">
        <f t="shared" si="71"/>
        <v>Ультра -трейл Витовт</v>
      </c>
      <c r="B604" s="24" t="str">
        <f t="shared" si="78"/>
        <v>Трейл 42</v>
      </c>
      <c r="C604" s="24" t="str">
        <f t="shared" si="76"/>
        <v>Ультра -трейл Витовт Трейл 42</v>
      </c>
      <c r="D604" s="107">
        <f>VLOOKUP(C604,Гонки!$E$1:$O$30,11,FALSE)</f>
        <v>13.509812897672216</v>
      </c>
      <c r="E604" s="29" t="s">
        <v>278</v>
      </c>
      <c r="F604" s="108">
        <f>IF(E604="Ж",VLOOKUP(C604,Гонки!$E$2:$Q$30,12,FALSE),VLOOKUP(C604,Гонки!$E$2:$Q$30,13,FALSE))</f>
        <v>27</v>
      </c>
      <c r="G604" s="24" t="s">
        <v>538</v>
      </c>
      <c r="H604" s="13">
        <v>1966</v>
      </c>
      <c r="I604" s="13">
        <v>3330</v>
      </c>
      <c r="J604" s="28" t="str">
        <f t="shared" si="74"/>
        <v>М</v>
      </c>
      <c r="K604" s="92">
        <v>0.20022337962962963</v>
      </c>
      <c r="L604" s="90">
        <f t="shared" si="79"/>
        <v>0.25608595172486531</v>
      </c>
      <c r="M604" s="99">
        <f t="shared" si="75"/>
        <v>3.4596732935252499</v>
      </c>
    </row>
    <row r="605" spans="1:13" x14ac:dyDescent="0.25">
      <c r="A605" s="24" t="str">
        <f t="shared" si="71"/>
        <v>Ультра -трейл Витовт</v>
      </c>
      <c r="B605" s="24" t="str">
        <f t="shared" si="78"/>
        <v>Трейл 42</v>
      </c>
      <c r="C605" s="24" t="str">
        <f t="shared" si="76"/>
        <v>Ультра -трейл Витовт Трейл 42</v>
      </c>
      <c r="D605" s="107">
        <f>VLOOKUP(C605,Гонки!$E$1:$O$30,11,FALSE)</f>
        <v>13.509812897672216</v>
      </c>
      <c r="E605" s="29" t="s">
        <v>278</v>
      </c>
      <c r="F605" s="108">
        <f>IF(E605="Ж",VLOOKUP(C605,Гонки!$E$2:$Q$30,12,FALSE),VLOOKUP(C605,Гонки!$E$2:$Q$30,13,FALSE))</f>
        <v>27</v>
      </c>
      <c r="G605" s="24" t="s">
        <v>539</v>
      </c>
      <c r="H605" s="13">
        <v>1993</v>
      </c>
      <c r="I605" s="13"/>
      <c r="J605" s="28" t="str">
        <f t="shared" si="74"/>
        <v>М</v>
      </c>
      <c r="K605" s="92">
        <v>0.20178703703703704</v>
      </c>
      <c r="L605" s="90">
        <f t="shared" si="79"/>
        <v>0.25017869782671026</v>
      </c>
      <c r="M605" s="99">
        <f t="shared" si="75"/>
        <v>3.3798673986221304</v>
      </c>
    </row>
    <row r="606" spans="1:13" x14ac:dyDescent="0.25">
      <c r="A606" s="24" t="str">
        <f t="shared" si="71"/>
        <v>Ультра -трейл Витовт</v>
      </c>
      <c r="B606" s="24" t="str">
        <f t="shared" si="78"/>
        <v>Трейл 42</v>
      </c>
      <c r="C606" s="24" t="str">
        <f t="shared" si="76"/>
        <v>Ультра -трейл Витовт Трейл 42</v>
      </c>
      <c r="D606" s="107">
        <f>VLOOKUP(C606,Гонки!$E$1:$O$30,11,FALSE)</f>
        <v>13.509812897672216</v>
      </c>
      <c r="E606" s="29" t="s">
        <v>278</v>
      </c>
      <c r="F606" s="108">
        <f>IF(E606="Ж",VLOOKUP(C606,Гонки!$E$2:$Q$30,12,FALSE),VLOOKUP(C606,Гонки!$E$2:$Q$30,13,FALSE))</f>
        <v>27</v>
      </c>
      <c r="G606" s="24" t="s">
        <v>105</v>
      </c>
      <c r="H606" s="13">
        <v>1976</v>
      </c>
      <c r="I606" s="13"/>
      <c r="J606" s="28" t="str">
        <f t="shared" si="74"/>
        <v>М</v>
      </c>
      <c r="K606" s="92">
        <v>0.21242245370370372</v>
      </c>
      <c r="L606" s="90">
        <f t="shared" si="79"/>
        <v>0.21445138456451823</v>
      </c>
      <c r="M606" s="99">
        <f t="shared" si="75"/>
        <v>2.8971980811133928</v>
      </c>
    </row>
    <row r="607" spans="1:13" x14ac:dyDescent="0.25">
      <c r="A607" s="24" t="str">
        <f t="shared" si="71"/>
        <v>Ультра -трейл Витовт</v>
      </c>
      <c r="B607" s="24" t="str">
        <f t="shared" si="78"/>
        <v>Трейл 42</v>
      </c>
      <c r="C607" s="24" t="str">
        <f t="shared" si="76"/>
        <v>Ультра -трейл Витовт Трейл 42</v>
      </c>
      <c r="D607" s="107">
        <f>VLOOKUP(C607,Гонки!$E$1:$O$30,11,FALSE)</f>
        <v>13.509812897672216</v>
      </c>
      <c r="E607" s="29" t="s">
        <v>278</v>
      </c>
      <c r="F607" s="108">
        <f>IF(E607="Ж",VLOOKUP(C607,Гонки!$E$2:$Q$30,12,FALSE),VLOOKUP(C607,Гонки!$E$2:$Q$30,13,FALSE))</f>
        <v>27</v>
      </c>
      <c r="G607" s="24" t="s">
        <v>389</v>
      </c>
      <c r="H607" s="13">
        <v>1980</v>
      </c>
      <c r="I607" s="13">
        <v>4867</v>
      </c>
      <c r="J607" s="28" t="str">
        <f t="shared" si="74"/>
        <v>М</v>
      </c>
      <c r="K607" s="92">
        <v>0.22089351851851854</v>
      </c>
      <c r="L607" s="90">
        <f t="shared" si="79"/>
        <v>0.19071339571336629</v>
      </c>
      <c r="M607" s="99">
        <f t="shared" si="75"/>
        <v>2.5765022931673012</v>
      </c>
    </row>
    <row r="608" spans="1:13" x14ac:dyDescent="0.25">
      <c r="A608" s="24" t="str">
        <f t="shared" si="71"/>
        <v>Ультра -трейл Витовт</v>
      </c>
      <c r="B608" s="24" t="str">
        <f t="shared" si="78"/>
        <v>Трейл 42</v>
      </c>
      <c r="C608" s="24" t="str">
        <f t="shared" si="76"/>
        <v>Ультра -трейл Витовт Трейл 42</v>
      </c>
      <c r="D608" s="107">
        <f>VLOOKUP(C608,Гонки!$E$1:$O$30,11,FALSE)</f>
        <v>13.509812897672216</v>
      </c>
      <c r="E608" s="29" t="s">
        <v>278</v>
      </c>
      <c r="F608" s="108">
        <f>IF(E608="Ж",VLOOKUP(C608,Гонки!$E$2:$Q$30,12,FALSE),VLOOKUP(C608,Гонки!$E$2:$Q$30,13,FALSE))</f>
        <v>27</v>
      </c>
      <c r="G608" s="24" t="s">
        <v>411</v>
      </c>
      <c r="H608" s="13">
        <v>1983</v>
      </c>
      <c r="I608" s="13">
        <v>3436</v>
      </c>
      <c r="J608" s="28" t="str">
        <f t="shared" si="74"/>
        <v>М</v>
      </c>
      <c r="K608" s="92">
        <v>0.2253287037037037</v>
      </c>
      <c r="L608" s="90">
        <f t="shared" si="79"/>
        <v>0.1796720665739335</v>
      </c>
      <c r="M608" s="99">
        <f t="shared" si="75"/>
        <v>2.4273360023519479</v>
      </c>
    </row>
    <row r="609" spans="1:13" x14ac:dyDescent="0.25">
      <c r="A609" s="24" t="str">
        <f t="shared" si="71"/>
        <v>Ультра -трейл Витовт</v>
      </c>
      <c r="B609" s="24" t="str">
        <f t="shared" si="78"/>
        <v>Трейл 42</v>
      </c>
      <c r="C609" s="24" t="str">
        <f t="shared" si="76"/>
        <v>Ультра -трейл Витовт Трейл 42</v>
      </c>
      <c r="D609" s="107">
        <f>VLOOKUP(C609,Гонки!$E$1:$O$30,11,FALSE)</f>
        <v>13.509812897672216</v>
      </c>
      <c r="E609" s="29" t="s">
        <v>278</v>
      </c>
      <c r="F609" s="108">
        <f>IF(E609="Ж",VLOOKUP(C609,Гонки!$E$2:$Q$30,12,FALSE),VLOOKUP(C609,Гонки!$E$2:$Q$30,13,FALSE))</f>
        <v>27</v>
      </c>
      <c r="G609" s="24" t="s">
        <v>540</v>
      </c>
      <c r="H609" s="13">
        <v>1976</v>
      </c>
      <c r="I609" s="13"/>
      <c r="J609" s="28" t="str">
        <f t="shared" si="74"/>
        <v>М</v>
      </c>
      <c r="K609" s="92">
        <v>0.22930555555555554</v>
      </c>
      <c r="L609" s="90">
        <f t="shared" si="79"/>
        <v>0.17048508376510643</v>
      </c>
      <c r="M609" s="99">
        <f t="shared" si="75"/>
        <v>2.3032215835105632</v>
      </c>
    </row>
    <row r="610" spans="1:13" x14ac:dyDescent="0.25">
      <c r="A610" s="24" t="str">
        <f t="shared" si="71"/>
        <v>Ультра -трейл Витовт</v>
      </c>
      <c r="B610" s="24" t="str">
        <f t="shared" si="78"/>
        <v>Трейл 42</v>
      </c>
      <c r="C610" s="24" t="str">
        <f t="shared" si="76"/>
        <v>Ультра -трейл Витовт Трейл 42</v>
      </c>
      <c r="D610" s="107">
        <f>VLOOKUP(C610,Гонки!$E$1:$O$30,11,FALSE)</f>
        <v>13.509812897672216</v>
      </c>
      <c r="E610" s="29" t="s">
        <v>278</v>
      </c>
      <c r="F610" s="108">
        <f>IF(E610="Ж",VLOOKUP(C610,Гонки!$E$2:$Q$30,12,FALSE),VLOOKUP(C610,Гонки!$E$2:$Q$30,13,FALSE))</f>
        <v>27</v>
      </c>
      <c r="G610" s="24" t="s">
        <v>170</v>
      </c>
      <c r="H610" s="13">
        <v>1986</v>
      </c>
      <c r="I610" s="13">
        <v>4589</v>
      </c>
      <c r="J610" s="28" t="str">
        <f t="shared" si="74"/>
        <v>М</v>
      </c>
      <c r="K610" s="92">
        <v>0.2526909722222222</v>
      </c>
      <c r="L610" s="90">
        <f t="shared" si="79"/>
        <v>0.12739750970730468</v>
      </c>
      <c r="M610" s="99">
        <f t="shared" si="75"/>
        <v>1.721116519775066</v>
      </c>
    </row>
    <row r="611" spans="1:13" x14ac:dyDescent="0.25">
      <c r="A611" s="24" t="str">
        <f t="shared" si="71"/>
        <v>Ультра -трейл Витовт</v>
      </c>
      <c r="B611" s="24" t="str">
        <f t="shared" si="78"/>
        <v>Трейл 42</v>
      </c>
      <c r="C611" s="24" t="str">
        <f t="shared" si="76"/>
        <v>Ультра -трейл Витовт Трейл 42</v>
      </c>
      <c r="D611" s="107">
        <f>VLOOKUP(C611,Гонки!$E$1:$O$30,11,FALSE)</f>
        <v>13.509812897672216</v>
      </c>
      <c r="E611" s="29" t="s">
        <v>278</v>
      </c>
      <c r="F611" s="108">
        <f>IF(E611="Ж",VLOOKUP(C611,Гонки!$E$2:$Q$30,12,FALSE),VLOOKUP(C611,Гонки!$E$2:$Q$30,13,FALSE))</f>
        <v>27</v>
      </c>
      <c r="G611" s="24" t="s">
        <v>541</v>
      </c>
      <c r="H611" s="13">
        <v>1984</v>
      </c>
      <c r="I611" s="13"/>
      <c r="J611" s="28" t="str">
        <f t="shared" si="74"/>
        <v>М</v>
      </c>
      <c r="K611" s="92">
        <v>0.26162847222222224</v>
      </c>
      <c r="L611" s="90">
        <f t="shared" si="79"/>
        <v>0.1147823474323121</v>
      </c>
      <c r="M611" s="99">
        <f t="shared" si="75"/>
        <v>1.5506880377661434</v>
      </c>
    </row>
    <row r="612" spans="1:13" x14ac:dyDescent="0.25">
      <c r="A612" s="24" t="str">
        <f t="shared" si="71"/>
        <v>Ультра -трейл Витовт</v>
      </c>
      <c r="B612" s="24" t="str">
        <f t="shared" si="78"/>
        <v>Трейл 42</v>
      </c>
      <c r="C612" s="24" t="str">
        <f t="shared" si="76"/>
        <v>Ультра -трейл Витовт Трейл 42</v>
      </c>
      <c r="D612" s="107">
        <f>VLOOKUP(C612,Гонки!$E$1:$O$30,11,FALSE)</f>
        <v>13.509812897672216</v>
      </c>
      <c r="E612" s="29" t="s">
        <v>278</v>
      </c>
      <c r="F612" s="108">
        <f>IF(E612="Ж",VLOOKUP(C612,Гонки!$E$2:$Q$30,12,FALSE),VLOOKUP(C612,Гонки!$E$2:$Q$30,13,FALSE))</f>
        <v>27</v>
      </c>
      <c r="G612" s="24" t="s">
        <v>542</v>
      </c>
      <c r="H612" s="13">
        <v>1971</v>
      </c>
      <c r="I612" s="13">
        <v>5247</v>
      </c>
      <c r="J612" s="28" t="str">
        <f t="shared" si="74"/>
        <v>М</v>
      </c>
      <c r="K612" s="92">
        <v>0.28987152777777775</v>
      </c>
      <c r="L612" s="90">
        <f t="shared" si="79"/>
        <v>8.4394362965223985E-2</v>
      </c>
      <c r="M612" s="99">
        <f t="shared" si="75"/>
        <v>1.1401520532784133</v>
      </c>
    </row>
    <row r="613" spans="1:13" x14ac:dyDescent="0.25">
      <c r="A613" s="24" t="str">
        <f t="shared" si="71"/>
        <v>Ультра -трейл Витовт</v>
      </c>
      <c r="B613" s="24" t="str">
        <f t="shared" si="78"/>
        <v>Трейл 42</v>
      </c>
      <c r="C613" s="24" t="str">
        <f t="shared" si="76"/>
        <v>Ультра -трейл Витовт Трейл 42</v>
      </c>
      <c r="D613" s="107">
        <f>VLOOKUP(C613,Гонки!$E$1:$O$30,11,FALSE)</f>
        <v>13.509812897672216</v>
      </c>
      <c r="E613" s="29" t="s">
        <v>278</v>
      </c>
      <c r="F613" s="108">
        <f>IF(E613="Ж",VLOOKUP(C613,Гонки!$E$2:$Q$30,12,FALSE),VLOOKUP(C613,Гонки!$E$2:$Q$30,13,FALSE))</f>
        <v>27</v>
      </c>
      <c r="G613" s="24" t="s">
        <v>284</v>
      </c>
      <c r="H613" s="13">
        <v>1982</v>
      </c>
      <c r="I613" s="13">
        <v>2946</v>
      </c>
      <c r="J613" s="28" t="str">
        <f t="shared" si="74"/>
        <v>М</v>
      </c>
      <c r="K613" s="92">
        <v>0.30998726851851849</v>
      </c>
      <c r="L613" s="90">
        <f t="shared" si="79"/>
        <v>6.9007857803267E-2</v>
      </c>
      <c r="M613" s="99">
        <f t="shared" si="75"/>
        <v>0.93228324739130675</v>
      </c>
    </row>
    <row r="614" spans="1:13" x14ac:dyDescent="0.25">
      <c r="A614" s="24" t="str">
        <f>Гонки!C15</f>
        <v>Марафон Налибоки</v>
      </c>
      <c r="B614" s="24" t="str">
        <f>Гонки!D15</f>
        <v>Трейл 21</v>
      </c>
      <c r="C614" s="24" t="str">
        <f t="shared" si="76"/>
        <v>Марафон Налибоки Трейл 21</v>
      </c>
      <c r="D614" s="120">
        <f>VLOOKUP(C614,Гонки!$E$1:$O$30,11,FALSE)</f>
        <v>9.9799105897405713</v>
      </c>
      <c r="E614" s="31" t="s">
        <v>64</v>
      </c>
      <c r="F614" s="108">
        <f>IF(E614="Ж",VLOOKUP(C614,Гонки!$E$2:$Q$30,12,FALSE),VLOOKUP(C614,Гонки!$E$2:$Q$30,13,FALSE))</f>
        <v>36</v>
      </c>
      <c r="G614" s="43" t="s">
        <v>117</v>
      </c>
      <c r="H614" s="30">
        <v>1992</v>
      </c>
      <c r="I614" s="30">
        <v>4021</v>
      </c>
      <c r="J614" s="28" t="str">
        <f t="shared" si="74"/>
        <v>Ж</v>
      </c>
      <c r="K614" s="141">
        <v>7.4618055555555562E-2</v>
      </c>
      <c r="L614" s="90">
        <f>($K$614/K614)^3</f>
        <v>1</v>
      </c>
      <c r="M614" s="99">
        <f t="shared" ref="M614:M677" si="80">(D614)*L614</f>
        <v>9.9799105897405713</v>
      </c>
    </row>
    <row r="615" spans="1:13" x14ac:dyDescent="0.25">
      <c r="A615" s="24" t="str">
        <f>$A$614</f>
        <v>Марафон Налибоки</v>
      </c>
      <c r="B615" s="24" t="str">
        <f>$B$614</f>
        <v>Трейл 21</v>
      </c>
      <c r="C615" s="24" t="str">
        <f t="shared" si="76"/>
        <v>Марафон Налибоки Трейл 21</v>
      </c>
      <c r="D615" s="120">
        <f>VLOOKUP(C615,Гонки!$E$1:$O$30,11,FALSE)</f>
        <v>9.9799105897405713</v>
      </c>
      <c r="E615" s="31" t="s">
        <v>64</v>
      </c>
      <c r="F615" s="108">
        <f>IF(E615="Ж",VLOOKUP(C615,Гонки!$E$2:$Q$30,12,FALSE),VLOOKUP(C615,Гонки!$E$2:$Q$30,13,FALSE))</f>
        <v>36</v>
      </c>
      <c r="G615" s="43" t="s">
        <v>363</v>
      </c>
      <c r="H615" s="30">
        <v>1992</v>
      </c>
      <c r="I615" s="30">
        <v>3123</v>
      </c>
      <c r="J615" s="28" t="str">
        <f t="shared" si="74"/>
        <v>Ж</v>
      </c>
      <c r="K615" s="141">
        <v>8.2881944444444453E-2</v>
      </c>
      <c r="L615" s="90">
        <f t="shared" ref="L615:L649" si="81">($K$614/K615)^3</f>
        <v>0.72971284219203947</v>
      </c>
      <c r="M615" s="99">
        <f t="shared" si="80"/>
        <v>7.2824689212620255</v>
      </c>
    </row>
    <row r="616" spans="1:13" x14ac:dyDescent="0.25">
      <c r="A616" s="24" t="str">
        <f t="shared" ref="A616:A679" si="82">$A$614</f>
        <v>Марафон Налибоки</v>
      </c>
      <c r="B616" s="24" t="str">
        <f t="shared" ref="B616:B679" si="83">$B$614</f>
        <v>Трейл 21</v>
      </c>
      <c r="C616" s="24" t="str">
        <f t="shared" si="76"/>
        <v>Марафон Налибоки Трейл 21</v>
      </c>
      <c r="D616" s="120">
        <f>VLOOKUP(C616,Гонки!$E$1:$O$30,11,FALSE)</f>
        <v>9.9799105897405713</v>
      </c>
      <c r="E616" s="31" t="s">
        <v>64</v>
      </c>
      <c r="F616" s="108">
        <f>IF(E616="Ж",VLOOKUP(C616,Гонки!$E$2:$Q$30,12,FALSE),VLOOKUP(C616,Гонки!$E$2:$Q$30,13,FALSE))</f>
        <v>36</v>
      </c>
      <c r="G616" s="43" t="s">
        <v>595</v>
      </c>
      <c r="H616" s="30">
        <v>1993</v>
      </c>
      <c r="I616" s="30">
        <v>5657</v>
      </c>
      <c r="J616" s="28" t="str">
        <f t="shared" si="74"/>
        <v>Ж</v>
      </c>
      <c r="K616" s="141">
        <v>8.3379629629629637E-2</v>
      </c>
      <c r="L616" s="90">
        <f t="shared" si="81"/>
        <v>0.7167239188472726</v>
      </c>
      <c r="M616" s="99">
        <f t="shared" si="80"/>
        <v>7.1528406276242578</v>
      </c>
    </row>
    <row r="617" spans="1:13" x14ac:dyDescent="0.25">
      <c r="A617" s="24" t="str">
        <f t="shared" si="82"/>
        <v>Марафон Налибоки</v>
      </c>
      <c r="B617" s="24" t="str">
        <f t="shared" si="83"/>
        <v>Трейл 21</v>
      </c>
      <c r="C617" s="24" t="str">
        <f t="shared" si="76"/>
        <v>Марафон Налибоки Трейл 21</v>
      </c>
      <c r="D617" s="120">
        <f>VLOOKUP(C617,Гонки!$E$1:$O$30,11,FALSE)</f>
        <v>9.9799105897405713</v>
      </c>
      <c r="E617" s="31" t="s">
        <v>64</v>
      </c>
      <c r="F617" s="108">
        <f>IF(E617="Ж",VLOOKUP(C617,Гонки!$E$2:$Q$30,12,FALSE),VLOOKUP(C617,Гонки!$E$2:$Q$30,13,FALSE))</f>
        <v>36</v>
      </c>
      <c r="G617" s="43" t="s">
        <v>603</v>
      </c>
      <c r="H617" s="30">
        <v>1981</v>
      </c>
      <c r="I617" s="30">
        <v>4050</v>
      </c>
      <c r="J617" s="28" t="str">
        <f t="shared" si="74"/>
        <v>Ж</v>
      </c>
      <c r="K617" s="141">
        <v>8.8321759259259267E-2</v>
      </c>
      <c r="L617" s="90">
        <f t="shared" si="81"/>
        <v>0.60301574231518729</v>
      </c>
      <c r="M617" s="99">
        <f t="shared" si="80"/>
        <v>6.0180431925116089</v>
      </c>
    </row>
    <row r="618" spans="1:13" x14ac:dyDescent="0.25">
      <c r="A618" s="24" t="str">
        <f t="shared" si="82"/>
        <v>Марафон Налибоки</v>
      </c>
      <c r="B618" s="24" t="str">
        <f t="shared" si="83"/>
        <v>Трейл 21</v>
      </c>
      <c r="C618" s="24" t="str">
        <f t="shared" si="76"/>
        <v>Марафон Налибоки Трейл 21</v>
      </c>
      <c r="D618" s="120">
        <f>VLOOKUP(C618,Гонки!$E$1:$O$30,11,FALSE)</f>
        <v>9.9799105897405713</v>
      </c>
      <c r="E618" s="31" t="s">
        <v>64</v>
      </c>
      <c r="F618" s="108">
        <f>IF(E618="Ж",VLOOKUP(C618,Гонки!$E$2:$Q$30,12,FALSE),VLOOKUP(C618,Гонки!$E$2:$Q$30,13,FALSE))</f>
        <v>36</v>
      </c>
      <c r="G618" s="43" t="s">
        <v>596</v>
      </c>
      <c r="H618" s="30">
        <v>1993</v>
      </c>
      <c r="I618" s="30">
        <v>3946</v>
      </c>
      <c r="J618" s="28" t="str">
        <f t="shared" si="74"/>
        <v>Ж</v>
      </c>
      <c r="K618" s="141">
        <v>9.0416666666666659E-2</v>
      </c>
      <c r="L618" s="90">
        <f t="shared" si="81"/>
        <v>0.56206469499861411</v>
      </c>
      <c r="M618" s="99">
        <f t="shared" si="80"/>
        <v>5.6093554017359732</v>
      </c>
    </row>
    <row r="619" spans="1:13" x14ac:dyDescent="0.25">
      <c r="A619" s="24" t="str">
        <f t="shared" si="82"/>
        <v>Марафон Налибоки</v>
      </c>
      <c r="B619" s="24" t="str">
        <f t="shared" si="83"/>
        <v>Трейл 21</v>
      </c>
      <c r="C619" s="24" t="str">
        <f t="shared" si="76"/>
        <v>Марафон Налибоки Трейл 21</v>
      </c>
      <c r="D619" s="120">
        <f>VLOOKUP(C619,Гонки!$E$1:$O$30,11,FALSE)</f>
        <v>9.9799105897405713</v>
      </c>
      <c r="E619" s="31" t="s">
        <v>64</v>
      </c>
      <c r="F619" s="108">
        <f>IF(E619="Ж",VLOOKUP(C619,Гонки!$E$2:$Q$30,12,FALSE),VLOOKUP(C619,Гонки!$E$2:$Q$30,13,FALSE))</f>
        <v>36</v>
      </c>
      <c r="G619" s="43" t="s">
        <v>611</v>
      </c>
      <c r="H619" s="30">
        <v>1989</v>
      </c>
      <c r="I619" s="30">
        <v>5998</v>
      </c>
      <c r="J619" s="28" t="str">
        <f t="shared" si="74"/>
        <v>Ж</v>
      </c>
      <c r="K619" s="141">
        <v>9.3159722222222227E-2</v>
      </c>
      <c r="L619" s="90">
        <f t="shared" si="81"/>
        <v>0.51386285851806912</v>
      </c>
      <c r="M619" s="99">
        <f t="shared" si="80"/>
        <v>5.128305383398839</v>
      </c>
    </row>
    <row r="620" spans="1:13" x14ac:dyDescent="0.25">
      <c r="A620" s="24" t="str">
        <f t="shared" si="82"/>
        <v>Марафон Налибоки</v>
      </c>
      <c r="B620" s="24" t="str">
        <f t="shared" si="83"/>
        <v>Трейл 21</v>
      </c>
      <c r="C620" s="24" t="str">
        <f t="shared" si="76"/>
        <v>Марафон Налибоки Трейл 21</v>
      </c>
      <c r="D620" s="120">
        <f>VLOOKUP(C620,Гонки!$E$1:$O$30,11,FALSE)</f>
        <v>9.9799105897405713</v>
      </c>
      <c r="E620" s="31" t="s">
        <v>64</v>
      </c>
      <c r="F620" s="108">
        <f>IF(E620="Ж",VLOOKUP(C620,Гонки!$E$2:$Q$30,12,FALSE),VLOOKUP(C620,Гонки!$E$2:$Q$30,13,FALSE))</f>
        <v>36</v>
      </c>
      <c r="G620" s="43" t="s">
        <v>612</v>
      </c>
      <c r="H620" s="30">
        <v>1987</v>
      </c>
      <c r="I620" s="30"/>
      <c r="J620" s="28" t="str">
        <f t="shared" si="74"/>
        <v>Ж</v>
      </c>
      <c r="K620" s="141">
        <v>9.3842592592592589E-2</v>
      </c>
      <c r="L620" s="90">
        <f t="shared" si="81"/>
        <v>0.50272651385113176</v>
      </c>
      <c r="M620" s="99">
        <f t="shared" si="80"/>
        <v>5.0171656593262695</v>
      </c>
    </row>
    <row r="621" spans="1:13" x14ac:dyDescent="0.25">
      <c r="A621" s="24" t="str">
        <f t="shared" si="82"/>
        <v>Марафон Налибоки</v>
      </c>
      <c r="B621" s="24" t="str">
        <f t="shared" si="83"/>
        <v>Трейл 21</v>
      </c>
      <c r="C621" s="24" t="str">
        <f t="shared" si="76"/>
        <v>Марафон Налибоки Трейл 21</v>
      </c>
      <c r="D621" s="120">
        <f>VLOOKUP(C621,Гонки!$E$1:$O$30,11,FALSE)</f>
        <v>9.9799105897405713</v>
      </c>
      <c r="E621" s="31" t="s">
        <v>64</v>
      </c>
      <c r="F621" s="108">
        <f>IF(E621="Ж",VLOOKUP(C621,Гонки!$E$2:$Q$30,12,FALSE),VLOOKUP(C621,Гонки!$E$2:$Q$30,13,FALSE))</f>
        <v>36</v>
      </c>
      <c r="G621" s="43" t="s">
        <v>613</v>
      </c>
      <c r="H621" s="30">
        <v>1979</v>
      </c>
      <c r="I621" s="30">
        <v>5514</v>
      </c>
      <c r="J621" s="28" t="str">
        <f t="shared" si="74"/>
        <v>Ж</v>
      </c>
      <c r="K621" s="141">
        <v>9.7210648148148157E-2</v>
      </c>
      <c r="L621" s="90">
        <f t="shared" si="81"/>
        <v>0.45226217485223336</v>
      </c>
      <c r="M621" s="99">
        <f t="shared" si="80"/>
        <v>4.5135360681469052</v>
      </c>
    </row>
    <row r="622" spans="1:13" x14ac:dyDescent="0.25">
      <c r="A622" s="24" t="str">
        <f t="shared" si="82"/>
        <v>Марафон Налибоки</v>
      </c>
      <c r="B622" s="24" t="str">
        <f t="shared" si="83"/>
        <v>Трейл 21</v>
      </c>
      <c r="C622" s="24" t="str">
        <f t="shared" si="76"/>
        <v>Марафон Налибоки Трейл 21</v>
      </c>
      <c r="D622" s="120">
        <f>VLOOKUP(C622,Гонки!$E$1:$O$30,11,FALSE)</f>
        <v>9.9799105897405713</v>
      </c>
      <c r="E622" s="31" t="s">
        <v>64</v>
      </c>
      <c r="F622" s="108">
        <f>IF(E622="Ж",VLOOKUP(C622,Гонки!$E$2:$Q$30,12,FALSE),VLOOKUP(C622,Гонки!$E$2:$Q$30,13,FALSE))</f>
        <v>36</v>
      </c>
      <c r="G622" s="43" t="s">
        <v>600</v>
      </c>
      <c r="H622" s="30">
        <v>1983</v>
      </c>
      <c r="I622" s="30">
        <v>5188</v>
      </c>
      <c r="J622" s="28" t="str">
        <f t="shared" si="74"/>
        <v>Ж</v>
      </c>
      <c r="K622" s="141">
        <v>0.10108796296296296</v>
      </c>
      <c r="L622" s="90">
        <f t="shared" si="81"/>
        <v>0.40219201859673065</v>
      </c>
      <c r="M622" s="99">
        <f t="shared" si="80"/>
        <v>4.0138403855026494</v>
      </c>
    </row>
    <row r="623" spans="1:13" x14ac:dyDescent="0.25">
      <c r="A623" s="24" t="str">
        <f t="shared" si="82"/>
        <v>Марафон Налибоки</v>
      </c>
      <c r="B623" s="24" t="str">
        <f t="shared" si="83"/>
        <v>Трейл 21</v>
      </c>
      <c r="C623" s="24" t="str">
        <f t="shared" si="76"/>
        <v>Марафон Налибоки Трейл 21</v>
      </c>
      <c r="D623" s="120">
        <f>VLOOKUP(C623,Гонки!$E$1:$O$30,11,FALSE)</f>
        <v>9.9799105897405713</v>
      </c>
      <c r="E623" s="31" t="s">
        <v>64</v>
      </c>
      <c r="F623" s="108">
        <f>IF(E623="Ж",VLOOKUP(C623,Гонки!$E$2:$Q$30,12,FALSE),VLOOKUP(C623,Гонки!$E$2:$Q$30,13,FALSE))</f>
        <v>36</v>
      </c>
      <c r="G623" s="43" t="s">
        <v>598</v>
      </c>
      <c r="H623" s="30">
        <v>1995</v>
      </c>
      <c r="I623" s="30"/>
      <c r="J623" s="28" t="str">
        <f t="shared" si="74"/>
        <v>Ж</v>
      </c>
      <c r="K623" s="141">
        <v>0.1046875</v>
      </c>
      <c r="L623" s="90">
        <f t="shared" si="81"/>
        <v>0.36211565198556489</v>
      </c>
      <c r="M623" s="99">
        <f t="shared" si="80"/>
        <v>3.6138818299615503</v>
      </c>
    </row>
    <row r="624" spans="1:13" x14ac:dyDescent="0.25">
      <c r="A624" s="24" t="str">
        <f t="shared" si="82"/>
        <v>Марафон Налибоки</v>
      </c>
      <c r="B624" s="24" t="str">
        <f t="shared" si="83"/>
        <v>Трейл 21</v>
      </c>
      <c r="C624" s="24" t="str">
        <f t="shared" si="76"/>
        <v>Марафон Налибоки Трейл 21</v>
      </c>
      <c r="D624" s="120">
        <f>VLOOKUP(C624,Гонки!$E$1:$O$30,11,FALSE)</f>
        <v>9.9799105897405713</v>
      </c>
      <c r="E624" s="31" t="s">
        <v>64</v>
      </c>
      <c r="F624" s="108">
        <f>IF(E624="Ж",VLOOKUP(C624,Гонки!$E$2:$Q$30,12,FALSE),VLOOKUP(C624,Гонки!$E$2:$Q$30,13,FALSE))</f>
        <v>36</v>
      </c>
      <c r="G624" s="43" t="s">
        <v>123</v>
      </c>
      <c r="H624" s="30">
        <v>1986</v>
      </c>
      <c r="I624" s="30">
        <v>4406</v>
      </c>
      <c r="J624" s="28" t="str">
        <f t="shared" si="74"/>
        <v>Ж</v>
      </c>
      <c r="K624" s="141">
        <v>0.10641203703703704</v>
      </c>
      <c r="L624" s="90">
        <f t="shared" si="81"/>
        <v>0.34479385124536949</v>
      </c>
      <c r="M624" s="99">
        <f t="shared" si="80"/>
        <v>3.441011807321098</v>
      </c>
    </row>
    <row r="625" spans="1:13" x14ac:dyDescent="0.25">
      <c r="A625" s="24" t="str">
        <f t="shared" si="82"/>
        <v>Марафон Налибоки</v>
      </c>
      <c r="B625" s="24" t="str">
        <f t="shared" si="83"/>
        <v>Трейл 21</v>
      </c>
      <c r="C625" s="24" t="str">
        <f t="shared" si="76"/>
        <v>Марафон Налибоки Трейл 21</v>
      </c>
      <c r="D625" s="120">
        <f>VLOOKUP(C625,Гонки!$E$1:$O$30,11,FALSE)</f>
        <v>9.9799105897405713</v>
      </c>
      <c r="E625" s="31" t="s">
        <v>64</v>
      </c>
      <c r="F625" s="108">
        <f>IF(E625="Ж",VLOOKUP(C625,Гонки!$E$2:$Q$30,12,FALSE),VLOOKUP(C625,Гонки!$E$2:$Q$30,13,FALSE))</f>
        <v>36</v>
      </c>
      <c r="G625" s="43" t="s">
        <v>370</v>
      </c>
      <c r="H625" s="30">
        <v>1977</v>
      </c>
      <c r="I625" s="30">
        <v>4524</v>
      </c>
      <c r="J625" s="28" t="str">
        <f t="shared" si="74"/>
        <v>Ж</v>
      </c>
      <c r="K625" s="141">
        <v>0.10907407407407409</v>
      </c>
      <c r="L625" s="90">
        <f t="shared" si="81"/>
        <v>0.32016007888886494</v>
      </c>
      <c r="M625" s="99">
        <f t="shared" si="80"/>
        <v>3.1951689617151597</v>
      </c>
    </row>
    <row r="626" spans="1:13" x14ac:dyDescent="0.25">
      <c r="A626" s="24" t="str">
        <f t="shared" si="82"/>
        <v>Марафон Налибоки</v>
      </c>
      <c r="B626" s="24" t="str">
        <f t="shared" si="83"/>
        <v>Трейл 21</v>
      </c>
      <c r="C626" s="24" t="str">
        <f t="shared" si="76"/>
        <v>Марафон Налибоки Трейл 21</v>
      </c>
      <c r="D626" s="120">
        <f>VLOOKUP(C626,Гонки!$E$1:$O$30,11,FALSE)</f>
        <v>9.9799105897405713</v>
      </c>
      <c r="E626" s="31" t="s">
        <v>64</v>
      </c>
      <c r="F626" s="108">
        <f>IF(E626="Ж",VLOOKUP(C626,Гонки!$E$2:$Q$30,12,FALSE),VLOOKUP(C626,Гонки!$E$2:$Q$30,13,FALSE))</f>
        <v>36</v>
      </c>
      <c r="G626" s="43" t="s">
        <v>342</v>
      </c>
      <c r="H626" s="30">
        <v>1999</v>
      </c>
      <c r="I626" s="30">
        <v>4805</v>
      </c>
      <c r="J626" s="28" t="str">
        <f t="shared" si="74"/>
        <v>Ж</v>
      </c>
      <c r="K626" s="141">
        <v>0.10909722222222222</v>
      </c>
      <c r="L626" s="90">
        <f t="shared" si="81"/>
        <v>0.31995632831443943</v>
      </c>
      <c r="M626" s="99">
        <f t="shared" si="80"/>
        <v>3.193135549199785</v>
      </c>
    </row>
    <row r="627" spans="1:13" x14ac:dyDescent="0.25">
      <c r="A627" s="24" t="str">
        <f t="shared" si="82"/>
        <v>Марафон Налибоки</v>
      </c>
      <c r="B627" s="24" t="str">
        <f t="shared" si="83"/>
        <v>Трейл 21</v>
      </c>
      <c r="C627" s="24" t="str">
        <f t="shared" si="76"/>
        <v>Марафон Налибоки Трейл 21</v>
      </c>
      <c r="D627" s="120">
        <f>VLOOKUP(C627,Гонки!$E$1:$O$30,11,FALSE)</f>
        <v>9.9799105897405713</v>
      </c>
      <c r="E627" s="31" t="s">
        <v>64</v>
      </c>
      <c r="F627" s="108">
        <f>IF(E627="Ж",VLOOKUP(C627,Гонки!$E$2:$Q$30,12,FALSE),VLOOKUP(C627,Гонки!$E$2:$Q$30,13,FALSE))</f>
        <v>36</v>
      </c>
      <c r="G627" s="43" t="s">
        <v>190</v>
      </c>
      <c r="H627" s="30">
        <v>1979</v>
      </c>
      <c r="I627" s="30">
        <v>102</v>
      </c>
      <c r="J627" s="28" t="str">
        <f t="shared" si="74"/>
        <v>Ж</v>
      </c>
      <c r="K627" s="141">
        <v>0.11229166666666668</v>
      </c>
      <c r="L627" s="90">
        <f t="shared" si="81"/>
        <v>0.29341965340869031</v>
      </c>
      <c r="M627" s="99">
        <f t="shared" si="80"/>
        <v>2.9283019062913964</v>
      </c>
    </row>
    <row r="628" spans="1:13" x14ac:dyDescent="0.25">
      <c r="A628" s="24" t="str">
        <f t="shared" si="82"/>
        <v>Марафон Налибоки</v>
      </c>
      <c r="B628" s="24" t="str">
        <f t="shared" si="83"/>
        <v>Трейл 21</v>
      </c>
      <c r="C628" s="24" t="str">
        <f t="shared" si="76"/>
        <v>Марафон Налибоки Трейл 21</v>
      </c>
      <c r="D628" s="120">
        <f>VLOOKUP(C628,Гонки!$E$1:$O$30,11,FALSE)</f>
        <v>9.9799105897405713</v>
      </c>
      <c r="E628" s="31" t="s">
        <v>64</v>
      </c>
      <c r="F628" s="108">
        <f>IF(E628="Ж",VLOOKUP(C628,Гонки!$E$2:$Q$30,12,FALSE),VLOOKUP(C628,Гонки!$E$2:$Q$30,13,FALSE))</f>
        <v>36</v>
      </c>
      <c r="G628" s="43" t="s">
        <v>606</v>
      </c>
      <c r="H628" s="30">
        <v>1988</v>
      </c>
      <c r="I628" s="30">
        <v>1559</v>
      </c>
      <c r="J628" s="28" t="str">
        <f t="shared" si="74"/>
        <v>Ж</v>
      </c>
      <c r="K628" s="141">
        <v>0.11503472222222222</v>
      </c>
      <c r="L628" s="90">
        <f t="shared" si="81"/>
        <v>0.27292601796947602</v>
      </c>
      <c r="M628" s="99">
        <f t="shared" si="80"/>
        <v>2.7237772569492993</v>
      </c>
    </row>
    <row r="629" spans="1:13" x14ac:dyDescent="0.25">
      <c r="A629" s="24" t="str">
        <f t="shared" si="82"/>
        <v>Марафон Налибоки</v>
      </c>
      <c r="B629" s="24" t="str">
        <f t="shared" si="83"/>
        <v>Трейл 21</v>
      </c>
      <c r="C629" s="24" t="str">
        <f t="shared" si="76"/>
        <v>Марафон Налибоки Трейл 21</v>
      </c>
      <c r="D629" s="120">
        <f>VLOOKUP(C629,Гонки!$E$1:$O$30,11,FALSE)</f>
        <v>9.9799105897405713</v>
      </c>
      <c r="E629" s="31" t="s">
        <v>64</v>
      </c>
      <c r="F629" s="108">
        <f>IF(E629="Ж",VLOOKUP(C629,Гонки!$E$2:$Q$30,12,FALSE),VLOOKUP(C629,Гонки!$E$2:$Q$30,13,FALSE))</f>
        <v>36</v>
      </c>
      <c r="G629" s="43" t="s">
        <v>183</v>
      </c>
      <c r="H629" s="30">
        <v>1993</v>
      </c>
      <c r="I629" s="30">
        <v>3166</v>
      </c>
      <c r="J629" s="28" t="str">
        <f t="shared" si="74"/>
        <v>Ж</v>
      </c>
      <c r="K629" s="141">
        <v>0.12181712962962964</v>
      </c>
      <c r="L629" s="90">
        <f t="shared" si="81"/>
        <v>0.22982998944285385</v>
      </c>
      <c r="M629" s="99">
        <f t="shared" si="80"/>
        <v>2.2936827454807007</v>
      </c>
    </row>
    <row r="630" spans="1:13" x14ac:dyDescent="0.25">
      <c r="A630" s="24" t="str">
        <f t="shared" si="82"/>
        <v>Марафон Налибоки</v>
      </c>
      <c r="B630" s="24" t="str">
        <f t="shared" si="83"/>
        <v>Трейл 21</v>
      </c>
      <c r="C630" s="24" t="str">
        <f t="shared" si="76"/>
        <v>Марафон Налибоки Трейл 21</v>
      </c>
      <c r="D630" s="120">
        <f>VLOOKUP(C630,Гонки!$E$1:$O$30,11,FALSE)</f>
        <v>9.9799105897405713</v>
      </c>
      <c r="E630" s="31" t="s">
        <v>64</v>
      </c>
      <c r="F630" s="108">
        <f>IF(E630="Ж",VLOOKUP(C630,Гонки!$E$2:$Q$30,12,FALSE),VLOOKUP(C630,Гонки!$E$2:$Q$30,13,FALSE))</f>
        <v>36</v>
      </c>
      <c r="G630" s="43" t="s">
        <v>604</v>
      </c>
      <c r="H630" s="30">
        <v>1989</v>
      </c>
      <c r="I630" s="30">
        <v>5639</v>
      </c>
      <c r="J630" s="28" t="str">
        <f t="shared" si="74"/>
        <v>Ж</v>
      </c>
      <c r="K630" s="141">
        <v>0.12181712962962964</v>
      </c>
      <c r="L630" s="90">
        <f t="shared" si="81"/>
        <v>0.22982998944285385</v>
      </c>
      <c r="M630" s="99">
        <f t="shared" si="80"/>
        <v>2.2936827454807007</v>
      </c>
    </row>
    <row r="631" spans="1:13" x14ac:dyDescent="0.25">
      <c r="A631" s="24" t="str">
        <f t="shared" si="82"/>
        <v>Марафон Налибоки</v>
      </c>
      <c r="B631" s="24" t="str">
        <f t="shared" si="83"/>
        <v>Трейл 21</v>
      </c>
      <c r="C631" s="24" t="str">
        <f t="shared" si="76"/>
        <v>Марафон Налибоки Трейл 21</v>
      </c>
      <c r="D631" s="120">
        <f>VLOOKUP(C631,Гонки!$E$1:$O$30,11,FALSE)</f>
        <v>9.9799105897405713</v>
      </c>
      <c r="E631" s="31" t="s">
        <v>64</v>
      </c>
      <c r="F631" s="108">
        <f>IF(E631="Ж",VLOOKUP(C631,Гонки!$E$2:$Q$30,12,FALSE),VLOOKUP(C631,Гонки!$E$2:$Q$30,13,FALSE))</f>
        <v>36</v>
      </c>
      <c r="G631" s="43" t="s">
        <v>474</v>
      </c>
      <c r="H631" s="30">
        <v>1984</v>
      </c>
      <c r="I631" s="30">
        <v>5479</v>
      </c>
      <c r="J631" s="28" t="str">
        <f t="shared" si="74"/>
        <v>Ж</v>
      </c>
      <c r="K631" s="141">
        <v>0.12519675925925924</v>
      </c>
      <c r="L631" s="90">
        <f t="shared" si="81"/>
        <v>0.21171543516135072</v>
      </c>
      <c r="M631" s="99">
        <f t="shared" si="80"/>
        <v>2.1129011133782973</v>
      </c>
    </row>
    <row r="632" spans="1:13" x14ac:dyDescent="0.25">
      <c r="A632" s="24" t="str">
        <f t="shared" si="82"/>
        <v>Марафон Налибоки</v>
      </c>
      <c r="B632" s="24" t="str">
        <f t="shared" si="83"/>
        <v>Трейл 21</v>
      </c>
      <c r="C632" s="24" t="str">
        <f t="shared" si="76"/>
        <v>Марафон Налибоки Трейл 21</v>
      </c>
      <c r="D632" s="120">
        <f>VLOOKUP(C632,Гонки!$E$1:$O$30,11,FALSE)</f>
        <v>9.9799105897405713</v>
      </c>
      <c r="E632" s="31" t="s">
        <v>64</v>
      </c>
      <c r="F632" s="108">
        <f>IF(E632="Ж",VLOOKUP(C632,Гонки!$E$2:$Q$30,12,FALSE),VLOOKUP(C632,Гонки!$E$2:$Q$30,13,FALSE))</f>
        <v>36</v>
      </c>
      <c r="G632" s="43" t="s">
        <v>594</v>
      </c>
      <c r="H632" s="30">
        <v>5582</v>
      </c>
      <c r="I632" s="30">
        <v>5582</v>
      </c>
      <c r="J632" s="28" t="str">
        <f t="shared" si="74"/>
        <v>Ж</v>
      </c>
      <c r="K632" s="141">
        <v>0.12631944444444446</v>
      </c>
      <c r="L632" s="90">
        <f t="shared" si="81"/>
        <v>0.20612048813714495</v>
      </c>
      <c r="M632" s="99">
        <f t="shared" si="80"/>
        <v>2.0570640423223887</v>
      </c>
    </row>
    <row r="633" spans="1:13" x14ac:dyDescent="0.25">
      <c r="A633" s="24" t="str">
        <f t="shared" si="82"/>
        <v>Марафон Налибоки</v>
      </c>
      <c r="B633" s="24" t="str">
        <f t="shared" si="83"/>
        <v>Трейл 21</v>
      </c>
      <c r="C633" s="24" t="str">
        <f t="shared" si="76"/>
        <v>Марафон Налибоки Трейл 21</v>
      </c>
      <c r="D633" s="120">
        <f>VLOOKUP(C633,Гонки!$E$1:$O$30,11,FALSE)</f>
        <v>9.9799105897405713</v>
      </c>
      <c r="E633" s="31" t="s">
        <v>64</v>
      </c>
      <c r="F633" s="108">
        <f>IF(E633="Ж",VLOOKUP(C633,Гонки!$E$2:$Q$30,12,FALSE),VLOOKUP(C633,Гонки!$E$2:$Q$30,13,FALSE))</f>
        <v>36</v>
      </c>
      <c r="G633" s="43" t="s">
        <v>616</v>
      </c>
      <c r="H633" s="30">
        <v>1974</v>
      </c>
      <c r="I633" s="30">
        <v>1898</v>
      </c>
      <c r="J633" s="28" t="str">
        <f t="shared" si="74"/>
        <v>Ж</v>
      </c>
      <c r="K633" s="141">
        <v>0.12900462962962964</v>
      </c>
      <c r="L633" s="90">
        <f t="shared" si="81"/>
        <v>0.19351556151948623</v>
      </c>
      <c r="M633" s="99">
        <f t="shared" si="80"/>
        <v>1.9312680016879136</v>
      </c>
    </row>
    <row r="634" spans="1:13" x14ac:dyDescent="0.25">
      <c r="A634" s="24" t="str">
        <f t="shared" si="82"/>
        <v>Марафон Налибоки</v>
      </c>
      <c r="B634" s="24" t="str">
        <f t="shared" si="83"/>
        <v>Трейл 21</v>
      </c>
      <c r="C634" s="24" t="str">
        <f t="shared" si="76"/>
        <v>Марафон Налибоки Трейл 21</v>
      </c>
      <c r="D634" s="120">
        <f>VLOOKUP(C634,Гонки!$E$1:$O$30,11,FALSE)</f>
        <v>9.9799105897405713</v>
      </c>
      <c r="E634" s="31" t="s">
        <v>64</v>
      </c>
      <c r="F634" s="108">
        <f>IF(E634="Ж",VLOOKUP(C634,Гонки!$E$2:$Q$30,12,FALSE),VLOOKUP(C634,Гонки!$E$2:$Q$30,13,FALSE))</f>
        <v>36</v>
      </c>
      <c r="G634" s="43" t="s">
        <v>597</v>
      </c>
      <c r="H634" s="30">
        <v>1991</v>
      </c>
      <c r="I634" s="30">
        <v>1215</v>
      </c>
      <c r="J634" s="28" t="str">
        <f t="shared" si="74"/>
        <v>Ж</v>
      </c>
      <c r="K634" s="141">
        <v>0.14001157407407408</v>
      </c>
      <c r="L634" s="90">
        <f t="shared" si="81"/>
        <v>0.15137005498667302</v>
      </c>
      <c r="M634" s="99">
        <f t="shared" si="80"/>
        <v>1.5106596147311107</v>
      </c>
    </row>
    <row r="635" spans="1:13" x14ac:dyDescent="0.25">
      <c r="A635" s="24" t="str">
        <f t="shared" si="82"/>
        <v>Марафон Налибоки</v>
      </c>
      <c r="B635" s="24" t="str">
        <f t="shared" si="83"/>
        <v>Трейл 21</v>
      </c>
      <c r="C635" s="24" t="str">
        <f t="shared" si="76"/>
        <v>Марафон Налибоки Трейл 21</v>
      </c>
      <c r="D635" s="120">
        <f>VLOOKUP(C635,Гонки!$E$1:$O$30,11,FALSE)</f>
        <v>9.9799105897405713</v>
      </c>
      <c r="E635" s="31" t="s">
        <v>64</v>
      </c>
      <c r="F635" s="108">
        <f>IF(E635="Ж",VLOOKUP(C635,Гонки!$E$2:$Q$30,12,FALSE),VLOOKUP(C635,Гонки!$E$2:$Q$30,13,FALSE))</f>
        <v>36</v>
      </c>
      <c r="G635" s="43" t="s">
        <v>614</v>
      </c>
      <c r="H635" s="30">
        <v>1972</v>
      </c>
      <c r="I635" s="30">
        <v>3656</v>
      </c>
      <c r="J635" s="28" t="str">
        <f t="shared" si="74"/>
        <v>Ж</v>
      </c>
      <c r="K635" s="141">
        <v>0.1429398148148148</v>
      </c>
      <c r="L635" s="90">
        <f t="shared" si="81"/>
        <v>0.14225650605767803</v>
      </c>
      <c r="M635" s="99">
        <f t="shared" si="80"/>
        <v>1.4197072112645148</v>
      </c>
    </row>
    <row r="636" spans="1:13" x14ac:dyDescent="0.25">
      <c r="A636" s="24" t="str">
        <f t="shared" si="82"/>
        <v>Марафон Налибоки</v>
      </c>
      <c r="B636" s="24" t="str">
        <f t="shared" si="83"/>
        <v>Трейл 21</v>
      </c>
      <c r="C636" s="24" t="str">
        <f t="shared" si="76"/>
        <v>Марафон Налибоки Трейл 21</v>
      </c>
      <c r="D636" s="120">
        <f>VLOOKUP(C636,Гонки!$E$1:$O$30,11,FALSE)</f>
        <v>9.9799105897405713</v>
      </c>
      <c r="E636" s="31" t="s">
        <v>64</v>
      </c>
      <c r="F636" s="108">
        <f>IF(E636="Ж",VLOOKUP(C636,Гонки!$E$2:$Q$30,12,FALSE),VLOOKUP(C636,Гонки!$E$2:$Q$30,13,FALSE))</f>
        <v>36</v>
      </c>
      <c r="G636" s="43" t="s">
        <v>599</v>
      </c>
      <c r="H636" s="30">
        <v>1994</v>
      </c>
      <c r="I636" s="30">
        <v>4464</v>
      </c>
      <c r="J636" s="28" t="str">
        <f t="shared" si="74"/>
        <v>Ж</v>
      </c>
      <c r="K636" s="141">
        <v>0.16126157407407407</v>
      </c>
      <c r="L636" s="90">
        <f t="shared" si="81"/>
        <v>9.9069301121896353E-2</v>
      </c>
      <c r="M636" s="99">
        <f t="shared" si="80"/>
        <v>0.98870276738461083</v>
      </c>
    </row>
    <row r="637" spans="1:13" x14ac:dyDescent="0.25">
      <c r="A637" s="24" t="str">
        <f t="shared" si="82"/>
        <v>Марафон Налибоки</v>
      </c>
      <c r="B637" s="24" t="str">
        <f t="shared" si="83"/>
        <v>Трейл 21</v>
      </c>
      <c r="C637" s="24" t="str">
        <f t="shared" si="76"/>
        <v>Марафон Налибоки Трейл 21</v>
      </c>
      <c r="D637" s="120">
        <f>VLOOKUP(C637,Гонки!$E$1:$O$30,11,FALSE)</f>
        <v>9.9799105897405713</v>
      </c>
      <c r="E637" s="31" t="s">
        <v>64</v>
      </c>
      <c r="F637" s="108">
        <f>IF(E637="Ж",VLOOKUP(C637,Гонки!$E$2:$Q$30,12,FALSE),VLOOKUP(C637,Гонки!$E$2:$Q$30,13,FALSE))</f>
        <v>36</v>
      </c>
      <c r="G637" s="43" t="s">
        <v>618</v>
      </c>
      <c r="H637" s="30">
        <v>1968</v>
      </c>
      <c r="I637" s="30">
        <v>2565</v>
      </c>
      <c r="J637" s="28" t="str">
        <f t="shared" si="74"/>
        <v>Ж</v>
      </c>
      <c r="K637" s="141">
        <v>0.16180555555555556</v>
      </c>
      <c r="L637" s="90">
        <f t="shared" si="81"/>
        <v>9.8073459788841119E-2</v>
      </c>
      <c r="M637" s="99">
        <f t="shared" si="80"/>
        <v>0.97876435991915156</v>
      </c>
    </row>
    <row r="638" spans="1:13" x14ac:dyDescent="0.25">
      <c r="A638" s="24" t="str">
        <f t="shared" si="82"/>
        <v>Марафон Налибоки</v>
      </c>
      <c r="B638" s="24" t="str">
        <f t="shared" si="83"/>
        <v>Трейл 21</v>
      </c>
      <c r="C638" s="24" t="str">
        <f t="shared" si="76"/>
        <v>Марафон Налибоки Трейл 21</v>
      </c>
      <c r="D638" s="120">
        <f>VLOOKUP(C638,Гонки!$E$1:$O$30,11,FALSE)</f>
        <v>9.9799105897405713</v>
      </c>
      <c r="E638" s="31" t="s">
        <v>64</v>
      </c>
      <c r="F638" s="108">
        <f>IF(E638="Ж",VLOOKUP(C638,Гонки!$E$2:$Q$30,12,FALSE),VLOOKUP(C638,Гонки!$E$2:$Q$30,13,FALSE))</f>
        <v>36</v>
      </c>
      <c r="G638" s="43" t="s">
        <v>601</v>
      </c>
      <c r="H638" s="30">
        <v>1984</v>
      </c>
      <c r="I638" s="30">
        <v>1977</v>
      </c>
      <c r="J638" s="28" t="str">
        <f t="shared" si="74"/>
        <v>Ж</v>
      </c>
      <c r="K638" s="141">
        <v>0.17302083333333332</v>
      </c>
      <c r="L638" s="90">
        <f t="shared" si="81"/>
        <v>8.0211490210296985E-2</v>
      </c>
      <c r="M638" s="99">
        <f t="shared" si="80"/>
        <v>0.80050350056861508</v>
      </c>
    </row>
    <row r="639" spans="1:13" x14ac:dyDescent="0.25">
      <c r="A639" s="24" t="str">
        <f t="shared" si="82"/>
        <v>Марафон Налибоки</v>
      </c>
      <c r="B639" s="24" t="str">
        <f t="shared" si="83"/>
        <v>Трейл 21</v>
      </c>
      <c r="C639" s="24" t="str">
        <f t="shared" si="76"/>
        <v>Марафон Налибоки Трейл 21</v>
      </c>
      <c r="D639" s="120">
        <f>VLOOKUP(C639,Гонки!$E$1:$O$30,11,FALSE)</f>
        <v>9.9799105897405713</v>
      </c>
      <c r="E639" s="31" t="s">
        <v>64</v>
      </c>
      <c r="F639" s="108">
        <f>IF(E639="Ж",VLOOKUP(C639,Гонки!$E$2:$Q$30,12,FALSE),VLOOKUP(C639,Гонки!$E$2:$Q$30,13,FALSE))</f>
        <v>36</v>
      </c>
      <c r="G639" s="43" t="s">
        <v>619</v>
      </c>
      <c r="H639" s="30">
        <v>1966</v>
      </c>
      <c r="I639" s="30"/>
      <c r="J639" s="28" t="str">
        <f t="shared" si="74"/>
        <v>Ж</v>
      </c>
      <c r="K639" s="141">
        <v>0.17681712962962962</v>
      </c>
      <c r="L639" s="90">
        <f t="shared" si="81"/>
        <v>7.5155154987178729E-2</v>
      </c>
      <c r="M639" s="99">
        <f t="shared" si="80"/>
        <v>0.75004172713013895</v>
      </c>
    </row>
    <row r="640" spans="1:13" x14ac:dyDescent="0.25">
      <c r="A640" s="24" t="str">
        <f t="shared" si="82"/>
        <v>Марафон Налибоки</v>
      </c>
      <c r="B640" s="24" t="str">
        <f t="shared" si="83"/>
        <v>Трейл 21</v>
      </c>
      <c r="C640" s="24" t="str">
        <f t="shared" si="76"/>
        <v>Марафон Налибоки Трейл 21</v>
      </c>
      <c r="D640" s="120">
        <f>VLOOKUP(C640,Гонки!$E$1:$O$30,11,FALSE)</f>
        <v>9.9799105897405713</v>
      </c>
      <c r="E640" s="31" t="s">
        <v>64</v>
      </c>
      <c r="F640" s="108">
        <f>IF(E640="Ж",VLOOKUP(C640,Гонки!$E$2:$Q$30,12,FALSE),VLOOKUP(C640,Гонки!$E$2:$Q$30,13,FALSE))</f>
        <v>36</v>
      </c>
      <c r="G640" s="43" t="s">
        <v>615</v>
      </c>
      <c r="H640" s="30">
        <v>1978</v>
      </c>
      <c r="I640" s="30">
        <v>3704</v>
      </c>
      <c r="J640" s="28" t="str">
        <f t="shared" si="74"/>
        <v>Ж</v>
      </c>
      <c r="K640" s="141">
        <v>0.18171296296296294</v>
      </c>
      <c r="L640" s="90">
        <f t="shared" si="81"/>
        <v>6.9242709455532792E-2</v>
      </c>
      <c r="M640" s="99">
        <f t="shared" si="80"/>
        <v>0.69103604935760132</v>
      </c>
    </row>
    <row r="641" spans="1:13" x14ac:dyDescent="0.25">
      <c r="A641" s="24" t="str">
        <f t="shared" si="82"/>
        <v>Марафон Налибоки</v>
      </c>
      <c r="B641" s="24" t="str">
        <f t="shared" si="83"/>
        <v>Трейл 21</v>
      </c>
      <c r="C641" s="24" t="str">
        <f t="shared" si="76"/>
        <v>Марафон Налибоки Трейл 21</v>
      </c>
      <c r="D641" s="120">
        <f>VLOOKUP(C641,Гонки!$E$1:$O$30,11,FALSE)</f>
        <v>9.9799105897405713</v>
      </c>
      <c r="E641" s="31" t="s">
        <v>64</v>
      </c>
      <c r="F641" s="108">
        <f>IF(E641="Ж",VLOOKUP(C641,Гонки!$E$2:$Q$30,12,FALSE),VLOOKUP(C641,Гонки!$E$2:$Q$30,13,FALSE))</f>
        <v>36</v>
      </c>
      <c r="G641" s="43" t="s">
        <v>608</v>
      </c>
      <c r="H641" s="30">
        <v>1985</v>
      </c>
      <c r="I641" s="30">
        <v>31</v>
      </c>
      <c r="J641" s="28" t="str">
        <f t="shared" si="74"/>
        <v>Ж</v>
      </c>
      <c r="K641" s="141">
        <v>0.18475694444444446</v>
      </c>
      <c r="L641" s="90">
        <f t="shared" si="81"/>
        <v>6.5876341113965203E-2</v>
      </c>
      <c r="M641" s="99">
        <f t="shared" si="80"/>
        <v>0.65743999429662348</v>
      </c>
    </row>
    <row r="642" spans="1:13" x14ac:dyDescent="0.25">
      <c r="A642" s="24" t="str">
        <f t="shared" si="82"/>
        <v>Марафон Налибоки</v>
      </c>
      <c r="B642" s="24" t="str">
        <f t="shared" si="83"/>
        <v>Трейл 21</v>
      </c>
      <c r="C642" s="24" t="str">
        <f t="shared" si="76"/>
        <v>Марафон Налибоки Трейл 21</v>
      </c>
      <c r="D642" s="120">
        <f>VLOOKUP(C642,Гонки!$E$1:$O$30,11,FALSE)</f>
        <v>9.9799105897405713</v>
      </c>
      <c r="E642" s="31" t="s">
        <v>64</v>
      </c>
      <c r="F642" s="108">
        <f>IF(E642="Ж",VLOOKUP(C642,Гонки!$E$2:$Q$30,12,FALSE),VLOOKUP(C642,Гонки!$E$2:$Q$30,13,FALSE))</f>
        <v>36</v>
      </c>
      <c r="G642" s="43" t="s">
        <v>617</v>
      </c>
      <c r="H642" s="30">
        <v>1954</v>
      </c>
      <c r="I642" s="30">
        <v>1203</v>
      </c>
      <c r="J642" s="28" t="str">
        <f t="shared" ref="J642:J705" si="84">E642</f>
        <v>Ж</v>
      </c>
      <c r="K642" s="141">
        <v>0.19640046296296299</v>
      </c>
      <c r="L642" s="90">
        <f t="shared" si="81"/>
        <v>5.4840860627402101E-2</v>
      </c>
      <c r="M642" s="99">
        <f t="shared" si="80"/>
        <v>0.54730688572589703</v>
      </c>
    </row>
    <row r="643" spans="1:13" x14ac:dyDescent="0.25">
      <c r="A643" s="24" t="str">
        <f t="shared" si="82"/>
        <v>Марафон Налибоки</v>
      </c>
      <c r="B643" s="24" t="str">
        <f t="shared" si="83"/>
        <v>Трейл 21</v>
      </c>
      <c r="C643" s="24" t="str">
        <f t="shared" si="76"/>
        <v>Марафон Налибоки Трейл 21</v>
      </c>
      <c r="D643" s="120">
        <f>VLOOKUP(C643,Гонки!$E$1:$O$30,11,FALSE)</f>
        <v>9.9799105897405713</v>
      </c>
      <c r="E643" s="31" t="s">
        <v>64</v>
      </c>
      <c r="F643" s="108">
        <f>IF(E643="Ж",VLOOKUP(C643,Гонки!$E$2:$Q$30,12,FALSE),VLOOKUP(C643,Гонки!$E$2:$Q$30,13,FALSE))</f>
        <v>36</v>
      </c>
      <c r="G643" s="43" t="s">
        <v>602</v>
      </c>
      <c r="H643" s="30">
        <v>1986</v>
      </c>
      <c r="I643" s="30">
        <v>197</v>
      </c>
      <c r="J643" s="28" t="str">
        <f t="shared" si="84"/>
        <v>Ж</v>
      </c>
      <c r="K643" s="141">
        <v>0.19651620370370371</v>
      </c>
      <c r="L643" s="90">
        <f t="shared" si="81"/>
        <v>5.4744019998849931E-2</v>
      </c>
      <c r="M643" s="99">
        <f t="shared" si="80"/>
        <v>0.54634042491149204</v>
      </c>
    </row>
    <row r="644" spans="1:13" x14ac:dyDescent="0.25">
      <c r="A644" s="24" t="str">
        <f t="shared" si="82"/>
        <v>Марафон Налибоки</v>
      </c>
      <c r="B644" s="24" t="str">
        <f t="shared" si="83"/>
        <v>Трейл 21</v>
      </c>
      <c r="C644" s="24" t="str">
        <f t="shared" si="76"/>
        <v>Марафон Налибоки Трейл 21</v>
      </c>
      <c r="D644" s="120">
        <f>VLOOKUP(C644,Гонки!$E$1:$O$30,11,FALSE)</f>
        <v>9.9799105897405713</v>
      </c>
      <c r="E644" s="31" t="s">
        <v>64</v>
      </c>
      <c r="F644" s="108">
        <f>IF(E644="Ж",VLOOKUP(C644,Гонки!$E$2:$Q$30,12,FALSE),VLOOKUP(C644,Гонки!$E$2:$Q$30,13,FALSE))</f>
        <v>36</v>
      </c>
      <c r="G644" s="43" t="s">
        <v>610</v>
      </c>
      <c r="H644" s="30">
        <v>1988</v>
      </c>
      <c r="I644" s="30">
        <v>5969</v>
      </c>
      <c r="J644" s="28" t="str">
        <f t="shared" si="84"/>
        <v>Ж</v>
      </c>
      <c r="K644" s="141">
        <v>0.19684027777777779</v>
      </c>
      <c r="L644" s="90">
        <f t="shared" si="81"/>
        <v>5.4474076389983243E-2</v>
      </c>
      <c r="M644" s="99">
        <f t="shared" si="80"/>
        <v>0.54364641183073059</v>
      </c>
    </row>
    <row r="645" spans="1:13" x14ac:dyDescent="0.25">
      <c r="A645" s="24" t="str">
        <f t="shared" si="82"/>
        <v>Марафон Налибоки</v>
      </c>
      <c r="B645" s="24" t="str">
        <f t="shared" si="83"/>
        <v>Трейл 21</v>
      </c>
      <c r="C645" s="24" t="str">
        <f t="shared" ref="C645:C708" si="85">CONCATENATE(A645," ",B645)</f>
        <v>Марафон Налибоки Трейл 21</v>
      </c>
      <c r="D645" s="120">
        <f>VLOOKUP(C645,Гонки!$E$1:$O$30,11,FALSE)</f>
        <v>9.9799105897405713</v>
      </c>
      <c r="E645" s="31" t="s">
        <v>64</v>
      </c>
      <c r="F645" s="108">
        <f>IF(E645="Ж",VLOOKUP(C645,Гонки!$E$2:$Q$30,12,FALSE),VLOOKUP(C645,Гонки!$E$2:$Q$30,13,FALSE))</f>
        <v>36</v>
      </c>
      <c r="G645" s="43" t="s">
        <v>593</v>
      </c>
      <c r="H645" s="30">
        <v>1990</v>
      </c>
      <c r="I645" s="30">
        <v>847</v>
      </c>
      <c r="J645" s="28" t="str">
        <f t="shared" si="84"/>
        <v>Ж</v>
      </c>
      <c r="K645" s="141">
        <v>0.19717592592592592</v>
      </c>
      <c r="L645" s="90">
        <f t="shared" si="81"/>
        <v>5.4196359689233531E-2</v>
      </c>
      <c r="M645" s="99">
        <f t="shared" si="80"/>
        <v>0.54087482398797071</v>
      </c>
    </row>
    <row r="646" spans="1:13" x14ac:dyDescent="0.25">
      <c r="A646" s="24" t="str">
        <f t="shared" si="82"/>
        <v>Марафон Налибоки</v>
      </c>
      <c r="B646" s="24" t="str">
        <f t="shared" si="83"/>
        <v>Трейл 21</v>
      </c>
      <c r="C646" s="24" t="str">
        <f t="shared" si="85"/>
        <v>Марафон Налибоки Трейл 21</v>
      </c>
      <c r="D646" s="120">
        <f>VLOOKUP(C646,Гонки!$E$1:$O$30,11,FALSE)</f>
        <v>9.9799105897405713</v>
      </c>
      <c r="E646" s="31" t="s">
        <v>64</v>
      </c>
      <c r="F646" s="108">
        <f>IF(E646="Ж",VLOOKUP(C646,Гонки!$E$2:$Q$30,12,FALSE),VLOOKUP(C646,Гонки!$E$2:$Q$30,13,FALSE))</f>
        <v>36</v>
      </c>
      <c r="G646" s="43" t="s">
        <v>607</v>
      </c>
      <c r="H646" s="30">
        <v>1984</v>
      </c>
      <c r="I646" s="30">
        <v>1908</v>
      </c>
      <c r="J646" s="28" t="str">
        <f t="shared" si="84"/>
        <v>Ж</v>
      </c>
      <c r="K646" s="141">
        <v>0.20902777777777778</v>
      </c>
      <c r="L646" s="90">
        <f t="shared" si="81"/>
        <v>4.5490401788521768E-2</v>
      </c>
      <c r="M646" s="99">
        <f t="shared" si="80"/>
        <v>0.45399014254082182</v>
      </c>
    </row>
    <row r="647" spans="1:13" x14ac:dyDescent="0.25">
      <c r="A647" s="24" t="str">
        <f t="shared" si="82"/>
        <v>Марафон Налибоки</v>
      </c>
      <c r="B647" s="24" t="str">
        <f t="shared" si="83"/>
        <v>Трейл 21</v>
      </c>
      <c r="C647" s="24" t="str">
        <f t="shared" si="85"/>
        <v>Марафон Налибоки Трейл 21</v>
      </c>
      <c r="D647" s="120">
        <f>VLOOKUP(C647,Гонки!$E$1:$O$30,11,FALSE)</f>
        <v>9.9799105897405713</v>
      </c>
      <c r="E647" s="31" t="s">
        <v>64</v>
      </c>
      <c r="F647" s="108">
        <f>IF(E647="Ж",VLOOKUP(C647,Гонки!$E$2:$Q$30,12,FALSE),VLOOKUP(C647,Гонки!$E$2:$Q$30,13,FALSE))</f>
        <v>36</v>
      </c>
      <c r="G647" s="43" t="s">
        <v>609</v>
      </c>
      <c r="H647" s="30">
        <v>1985</v>
      </c>
      <c r="I647" s="30">
        <v>3598</v>
      </c>
      <c r="J647" s="28" t="str">
        <f t="shared" si="84"/>
        <v>Ж</v>
      </c>
      <c r="K647" s="141">
        <v>0.23170138888888889</v>
      </c>
      <c r="L647" s="90">
        <f t="shared" si="81"/>
        <v>3.3399954249252226E-2</v>
      </c>
      <c r="M647" s="99">
        <f t="shared" si="80"/>
        <v>0.33332855710896286</v>
      </c>
    </row>
    <row r="648" spans="1:13" x14ac:dyDescent="0.25">
      <c r="A648" s="24" t="str">
        <f t="shared" si="82"/>
        <v>Марафон Налибоки</v>
      </c>
      <c r="B648" s="24" t="str">
        <f t="shared" si="83"/>
        <v>Трейл 21</v>
      </c>
      <c r="C648" s="24" t="str">
        <f t="shared" si="85"/>
        <v>Марафон Налибоки Трейл 21</v>
      </c>
      <c r="D648" s="120">
        <f>VLOOKUP(C648,Гонки!$E$1:$O$30,11,FALSE)</f>
        <v>9.9799105897405713</v>
      </c>
      <c r="E648" s="31" t="s">
        <v>64</v>
      </c>
      <c r="F648" s="108">
        <f>IF(E648="Ж",VLOOKUP(C648,Гонки!$E$2:$Q$30,12,FALSE),VLOOKUP(C648,Гонки!$E$2:$Q$30,13,FALSE))</f>
        <v>36</v>
      </c>
      <c r="G648" s="43" t="s">
        <v>605</v>
      </c>
      <c r="H648" s="30">
        <v>1988</v>
      </c>
      <c r="I648" s="30">
        <v>1928</v>
      </c>
      <c r="J648" s="28" t="str">
        <f t="shared" si="84"/>
        <v>Ж</v>
      </c>
      <c r="K648" s="141">
        <v>0.24128472222222222</v>
      </c>
      <c r="L648" s="90">
        <f t="shared" si="81"/>
        <v>2.9576195714869316E-2</v>
      </c>
      <c r="M648" s="99">
        <f t="shared" si="80"/>
        <v>0.29516778881906397</v>
      </c>
    </row>
    <row r="649" spans="1:13" x14ac:dyDescent="0.25">
      <c r="A649" s="24" t="str">
        <f t="shared" si="82"/>
        <v>Марафон Налибоки</v>
      </c>
      <c r="B649" s="24" t="str">
        <f t="shared" si="83"/>
        <v>Трейл 21</v>
      </c>
      <c r="C649" s="24" t="str">
        <f t="shared" si="85"/>
        <v>Марафон Налибоки Трейл 21</v>
      </c>
      <c r="D649" s="120">
        <f>VLOOKUP(C649,Гонки!$E$1:$O$30,11,FALSE)</f>
        <v>9.9799105897405713</v>
      </c>
      <c r="E649" s="31" t="s">
        <v>64</v>
      </c>
      <c r="F649" s="108">
        <f>IF(E649="Ж",VLOOKUP(C649,Гонки!$E$2:$Q$30,12,FALSE),VLOOKUP(C649,Гонки!$E$2:$Q$30,13,FALSE))</f>
        <v>36</v>
      </c>
      <c r="G649" s="43" t="s">
        <v>666</v>
      </c>
      <c r="H649" s="128">
        <v>1986</v>
      </c>
      <c r="I649" s="30">
        <v>1688</v>
      </c>
      <c r="J649" s="28" t="str">
        <f t="shared" si="84"/>
        <v>Ж</v>
      </c>
      <c r="K649" s="141">
        <v>0.29142361111111109</v>
      </c>
      <c r="L649" s="90">
        <f t="shared" si="81"/>
        <v>1.6786400367669804E-2</v>
      </c>
      <c r="M649" s="99">
        <f t="shared" si="80"/>
        <v>0.1675267747929329</v>
      </c>
    </row>
    <row r="650" spans="1:13" x14ac:dyDescent="0.25">
      <c r="A650" s="24" t="str">
        <f t="shared" si="82"/>
        <v>Марафон Налибоки</v>
      </c>
      <c r="B650" s="24" t="str">
        <f t="shared" si="83"/>
        <v>Трейл 21</v>
      </c>
      <c r="C650" s="24" t="str">
        <f t="shared" si="85"/>
        <v>Марафон Налибоки Трейл 21</v>
      </c>
      <c r="D650" s="120">
        <f>VLOOKUP(C650,Гонки!$E$1:$O$30,11,FALSE)</f>
        <v>9.9799105897405713</v>
      </c>
      <c r="E650" s="31" t="s">
        <v>278</v>
      </c>
      <c r="F650" s="108">
        <f>IF(E650="Ж",VLOOKUP(C650,Гонки!$E$2:$Q$30,12,FALSE),VLOOKUP(C650,Гонки!$E$2:$Q$30,13,FALSE))</f>
        <v>74</v>
      </c>
      <c r="G650" s="43" t="s">
        <v>128</v>
      </c>
      <c r="H650" s="30">
        <v>1997</v>
      </c>
      <c r="I650" s="30">
        <v>2648</v>
      </c>
      <c r="J650" s="28" t="str">
        <f t="shared" si="84"/>
        <v>М</v>
      </c>
      <c r="K650" s="141">
        <v>6.8495370370370359E-2</v>
      </c>
      <c r="L650" s="90">
        <f>($K$650/K650)^3</f>
        <v>1</v>
      </c>
      <c r="M650" s="99">
        <f t="shared" si="80"/>
        <v>9.9799105897405713</v>
      </c>
    </row>
    <row r="651" spans="1:13" x14ac:dyDescent="0.25">
      <c r="A651" s="24" t="str">
        <f t="shared" si="82"/>
        <v>Марафон Налибоки</v>
      </c>
      <c r="B651" s="24" t="str">
        <f t="shared" si="83"/>
        <v>Трейл 21</v>
      </c>
      <c r="C651" s="24" t="str">
        <f t="shared" si="85"/>
        <v>Марафон Налибоки Трейл 21</v>
      </c>
      <c r="D651" s="120">
        <f>VLOOKUP(C651,Гонки!$E$1:$O$30,11,FALSE)</f>
        <v>9.9799105897405713</v>
      </c>
      <c r="E651" s="31" t="s">
        <v>278</v>
      </c>
      <c r="F651" s="108">
        <f>IF(E651="Ж",VLOOKUP(C651,Гонки!$E$2:$Q$30,12,FALSE),VLOOKUP(C651,Гонки!$E$2:$Q$30,13,FALSE))</f>
        <v>74</v>
      </c>
      <c r="G651" s="43" t="s">
        <v>131</v>
      </c>
      <c r="H651" s="30">
        <v>1987</v>
      </c>
      <c r="I651" s="30">
        <v>3023</v>
      </c>
      <c r="J651" s="28" t="str">
        <f t="shared" si="84"/>
        <v>М</v>
      </c>
      <c r="K651" s="141">
        <v>6.8668981481481484E-2</v>
      </c>
      <c r="L651" s="90">
        <f t="shared" ref="L651:L714" si="86">($K$650/K651)^3</f>
        <v>0.99243446394019708</v>
      </c>
      <c r="M651" s="99">
        <f t="shared" si="80"/>
        <v>9.9044072163002799</v>
      </c>
    </row>
    <row r="652" spans="1:13" x14ac:dyDescent="0.25">
      <c r="A652" s="24" t="str">
        <f t="shared" si="82"/>
        <v>Марафон Налибоки</v>
      </c>
      <c r="B652" s="24" t="str">
        <f t="shared" si="83"/>
        <v>Трейл 21</v>
      </c>
      <c r="C652" s="24" t="str">
        <f t="shared" si="85"/>
        <v>Марафон Налибоки Трейл 21</v>
      </c>
      <c r="D652" s="120">
        <f>VLOOKUP(C652,Гонки!$E$1:$O$30,11,FALSE)</f>
        <v>9.9799105897405713</v>
      </c>
      <c r="E652" s="31" t="s">
        <v>278</v>
      </c>
      <c r="F652" s="108">
        <f>IF(E652="Ж",VLOOKUP(C652,Гонки!$E$2:$Q$30,12,FALSE),VLOOKUP(C652,Гонки!$E$2:$Q$30,13,FALSE))</f>
        <v>74</v>
      </c>
      <c r="G652" s="43" t="s">
        <v>624</v>
      </c>
      <c r="H652" s="30">
        <v>1993</v>
      </c>
      <c r="I652" s="30">
        <v>2925</v>
      </c>
      <c r="J652" s="28" t="str">
        <f t="shared" si="84"/>
        <v>М</v>
      </c>
      <c r="K652" s="141">
        <v>6.8703703703703697E-2</v>
      </c>
      <c r="L652" s="90">
        <f t="shared" si="86"/>
        <v>0.99093052242564572</v>
      </c>
      <c r="M652" s="99">
        <f t="shared" si="80"/>
        <v>9.8893980144528584</v>
      </c>
    </row>
    <row r="653" spans="1:13" x14ac:dyDescent="0.25">
      <c r="A653" s="24" t="str">
        <f t="shared" si="82"/>
        <v>Марафон Налибоки</v>
      </c>
      <c r="B653" s="24" t="str">
        <f t="shared" si="83"/>
        <v>Трейл 21</v>
      </c>
      <c r="C653" s="24" t="str">
        <f>CONCATENATE(A653," ",B653)</f>
        <v>Марафон Налибоки Трейл 21</v>
      </c>
      <c r="D653" s="120">
        <f>VLOOKUP(C653,Гонки!$E$1:$O$30,11,FALSE)</f>
        <v>9.9799105897405713</v>
      </c>
      <c r="E653" s="31" t="s">
        <v>278</v>
      </c>
      <c r="F653" s="108">
        <f>IF(E653="Ж",VLOOKUP(C653,Гонки!$E$2:$Q$30,12,FALSE),VLOOKUP(C653,Гонки!$E$2:$Q$30,13,FALSE))</f>
        <v>74</v>
      </c>
      <c r="G653" s="43" t="s">
        <v>634</v>
      </c>
      <c r="H653" s="30">
        <v>1989</v>
      </c>
      <c r="I653" s="30">
        <v>4056</v>
      </c>
      <c r="J653" s="28" t="str">
        <f t="shared" si="84"/>
        <v>М</v>
      </c>
      <c r="K653" s="141">
        <v>7.0069444444444448E-2</v>
      </c>
      <c r="L653" s="90">
        <f t="shared" si="86"/>
        <v>0.93410916378901854</v>
      </c>
      <c r="M653" s="99">
        <f t="shared" si="80"/>
        <v>9.3223259356717367</v>
      </c>
    </row>
    <row r="654" spans="1:13" x14ac:dyDescent="0.25">
      <c r="A654" s="24" t="str">
        <f t="shared" si="82"/>
        <v>Марафон Налибоки</v>
      </c>
      <c r="B654" s="24" t="str">
        <f t="shared" si="83"/>
        <v>Трейл 21</v>
      </c>
      <c r="C654" s="24" t="str">
        <f t="shared" si="85"/>
        <v>Марафон Налибоки Трейл 21</v>
      </c>
      <c r="D654" s="120">
        <f>VLOOKUP(C654,Гонки!$E$1:$O$30,11,FALSE)</f>
        <v>9.9799105897405713</v>
      </c>
      <c r="E654" s="31" t="s">
        <v>278</v>
      </c>
      <c r="F654" s="108">
        <f>IF(E654="Ж",VLOOKUP(C654,Гонки!$E$2:$Q$30,12,FALSE),VLOOKUP(C654,Гонки!$E$2:$Q$30,13,FALSE))</f>
        <v>74</v>
      </c>
      <c r="G654" s="43" t="s">
        <v>630</v>
      </c>
      <c r="H654" s="30">
        <v>1991</v>
      </c>
      <c r="I654" s="30">
        <v>5826</v>
      </c>
      <c r="J654" s="28" t="str">
        <f t="shared" si="84"/>
        <v>М</v>
      </c>
      <c r="K654" s="141">
        <v>7.0960648148148148E-2</v>
      </c>
      <c r="L654" s="90">
        <f t="shared" si="86"/>
        <v>0.89935454568662965</v>
      </c>
      <c r="M654" s="99">
        <f t="shared" si="80"/>
        <v>8.9754779544293157</v>
      </c>
    </row>
    <row r="655" spans="1:13" x14ac:dyDescent="0.25">
      <c r="A655" s="24" t="str">
        <f t="shared" si="82"/>
        <v>Марафон Налибоки</v>
      </c>
      <c r="B655" s="24" t="str">
        <f t="shared" si="83"/>
        <v>Трейл 21</v>
      </c>
      <c r="C655" s="24" t="str">
        <f t="shared" si="85"/>
        <v>Марафон Налибоки Трейл 21</v>
      </c>
      <c r="D655" s="120">
        <f>VLOOKUP(C655,Гонки!$E$1:$O$30,11,FALSE)</f>
        <v>9.9799105897405713</v>
      </c>
      <c r="E655" s="31" t="s">
        <v>278</v>
      </c>
      <c r="F655" s="108">
        <f>IF(E655="Ж",VLOOKUP(C655,Гонки!$E$2:$Q$30,12,FALSE),VLOOKUP(C655,Гонки!$E$2:$Q$30,13,FALSE))</f>
        <v>74</v>
      </c>
      <c r="G655" s="43" t="s">
        <v>635</v>
      </c>
      <c r="H655" s="30">
        <v>1987</v>
      </c>
      <c r="I655" s="30">
        <v>2634</v>
      </c>
      <c r="J655" s="28" t="str">
        <f t="shared" si="84"/>
        <v>М</v>
      </c>
      <c r="K655" s="141">
        <v>7.2384259259259259E-2</v>
      </c>
      <c r="L655" s="90">
        <f t="shared" si="86"/>
        <v>0.84732740263757322</v>
      </c>
      <c r="M655" s="99">
        <f t="shared" si="80"/>
        <v>8.4562517185600896</v>
      </c>
    </row>
    <row r="656" spans="1:13" x14ac:dyDescent="0.25">
      <c r="A656" s="24" t="str">
        <f t="shared" si="82"/>
        <v>Марафон Налибоки</v>
      </c>
      <c r="B656" s="24" t="str">
        <f t="shared" si="83"/>
        <v>Трейл 21</v>
      </c>
      <c r="C656" s="24" t="str">
        <f t="shared" si="85"/>
        <v>Марафон Налибоки Трейл 21</v>
      </c>
      <c r="D656" s="120">
        <f>VLOOKUP(C656,Гонки!$E$1:$O$30,11,FALSE)</f>
        <v>9.9799105897405713</v>
      </c>
      <c r="E656" s="31" t="s">
        <v>278</v>
      </c>
      <c r="F656" s="108">
        <f>IF(E656="Ж",VLOOKUP(C656,Гонки!$E$2:$Q$30,12,FALSE),VLOOKUP(C656,Гонки!$E$2:$Q$30,13,FALSE))</f>
        <v>74</v>
      </c>
      <c r="G656" s="43" t="s">
        <v>662</v>
      </c>
      <c r="H656" s="30">
        <v>1971</v>
      </c>
      <c r="I656" s="30"/>
      <c r="J656" s="28" t="str">
        <f t="shared" si="84"/>
        <v>М</v>
      </c>
      <c r="K656" s="141">
        <v>7.2997685185185179E-2</v>
      </c>
      <c r="L656" s="90">
        <f t="shared" si="86"/>
        <v>0.82614521063615831</v>
      </c>
      <c r="M656" s="99">
        <f t="shared" si="80"/>
        <v>8.244855336291252</v>
      </c>
    </row>
    <row r="657" spans="1:13" x14ac:dyDescent="0.25">
      <c r="A657" s="24" t="str">
        <f t="shared" si="82"/>
        <v>Марафон Налибоки</v>
      </c>
      <c r="B657" s="24" t="str">
        <f t="shared" si="83"/>
        <v>Трейл 21</v>
      </c>
      <c r="C657" s="24" t="str">
        <f t="shared" si="85"/>
        <v>Марафон Налибоки Трейл 21</v>
      </c>
      <c r="D657" s="120">
        <f>VLOOKUP(C657,Гонки!$E$1:$O$30,11,FALSE)</f>
        <v>9.9799105897405713</v>
      </c>
      <c r="E657" s="31" t="s">
        <v>278</v>
      </c>
      <c r="F657" s="108">
        <f>IF(E657="Ж",VLOOKUP(C657,Гонки!$E$2:$Q$30,12,FALSE),VLOOKUP(C657,Гонки!$E$2:$Q$30,13,FALSE))</f>
        <v>74</v>
      </c>
      <c r="G657" s="43" t="s">
        <v>439</v>
      </c>
      <c r="H657" s="30">
        <v>1979</v>
      </c>
      <c r="I657" s="30">
        <v>3362</v>
      </c>
      <c r="J657" s="28" t="str">
        <f t="shared" si="84"/>
        <v>М</v>
      </c>
      <c r="K657" s="141">
        <v>7.615740740740741E-2</v>
      </c>
      <c r="L657" s="90">
        <f t="shared" si="86"/>
        <v>0.72752379390142219</v>
      </c>
      <c r="M657" s="99">
        <f t="shared" si="80"/>
        <v>7.2606224150450398</v>
      </c>
    </row>
    <row r="658" spans="1:13" x14ac:dyDescent="0.25">
      <c r="A658" s="24" t="str">
        <f t="shared" si="82"/>
        <v>Марафон Налибоки</v>
      </c>
      <c r="B658" s="24" t="str">
        <f t="shared" si="83"/>
        <v>Трейл 21</v>
      </c>
      <c r="C658" s="24" t="str">
        <f t="shared" si="85"/>
        <v>Марафон Налибоки Трейл 21</v>
      </c>
      <c r="D658" s="120">
        <f>VLOOKUP(C658,Гонки!$E$1:$O$30,11,FALSE)</f>
        <v>9.9799105897405713</v>
      </c>
      <c r="E658" s="31" t="s">
        <v>278</v>
      </c>
      <c r="F658" s="108">
        <f>IF(E658="Ж",VLOOKUP(C658,Гонки!$E$2:$Q$30,12,FALSE),VLOOKUP(C658,Гонки!$E$2:$Q$30,13,FALSE))</f>
        <v>74</v>
      </c>
      <c r="G658" s="43" t="s">
        <v>646</v>
      </c>
      <c r="H658" s="30">
        <v>1986</v>
      </c>
      <c r="I658" s="30">
        <v>5519</v>
      </c>
      <c r="J658" s="28" t="str">
        <f t="shared" si="84"/>
        <v>М</v>
      </c>
      <c r="K658" s="141">
        <v>7.7129629629629631E-2</v>
      </c>
      <c r="L658" s="90">
        <f t="shared" si="86"/>
        <v>0.70035771526443658</v>
      </c>
      <c r="M658" s="99">
        <f t="shared" si="80"/>
        <v>6.9895073791740625</v>
      </c>
    </row>
    <row r="659" spans="1:13" x14ac:dyDescent="0.25">
      <c r="A659" s="24" t="str">
        <f t="shared" si="82"/>
        <v>Марафон Налибоки</v>
      </c>
      <c r="B659" s="24" t="str">
        <f t="shared" si="83"/>
        <v>Трейл 21</v>
      </c>
      <c r="C659" s="24" t="str">
        <f t="shared" si="85"/>
        <v>Марафон Налибоки Трейл 21</v>
      </c>
      <c r="D659" s="120">
        <f>VLOOKUP(C659,Гонки!$E$1:$O$30,11,FALSE)</f>
        <v>9.9799105897405713</v>
      </c>
      <c r="E659" s="31" t="s">
        <v>278</v>
      </c>
      <c r="F659" s="108">
        <f>IF(E659="Ж",VLOOKUP(C659,Гонки!$E$2:$Q$30,12,FALSE),VLOOKUP(C659,Гонки!$E$2:$Q$30,13,FALSE))</f>
        <v>74</v>
      </c>
      <c r="G659" s="43" t="s">
        <v>475</v>
      </c>
      <c r="H659" s="30">
        <v>1988</v>
      </c>
      <c r="I659" s="30">
        <v>5287</v>
      </c>
      <c r="J659" s="28" t="str">
        <f t="shared" si="84"/>
        <v>М</v>
      </c>
      <c r="K659" s="141">
        <v>7.7534722222222227E-2</v>
      </c>
      <c r="L659" s="90">
        <f t="shared" si="86"/>
        <v>0.68943757487856872</v>
      </c>
      <c r="M659" s="99">
        <f t="shared" si="80"/>
        <v>6.8805253544956857</v>
      </c>
    </row>
    <row r="660" spans="1:13" x14ac:dyDescent="0.25">
      <c r="A660" s="24" t="str">
        <f t="shared" si="82"/>
        <v>Марафон Налибоки</v>
      </c>
      <c r="B660" s="24" t="str">
        <f t="shared" si="83"/>
        <v>Трейл 21</v>
      </c>
      <c r="C660" s="24" t="str">
        <f t="shared" si="85"/>
        <v>Марафон Налибоки Трейл 21</v>
      </c>
      <c r="D660" s="120">
        <f>VLOOKUP(C660,Гонки!$E$1:$O$30,11,FALSE)</f>
        <v>9.9799105897405713</v>
      </c>
      <c r="E660" s="31" t="s">
        <v>278</v>
      </c>
      <c r="F660" s="108">
        <f>IF(E660="Ж",VLOOKUP(C660,Гонки!$E$2:$Q$30,12,FALSE),VLOOKUP(C660,Гонки!$E$2:$Q$30,13,FALSE))</f>
        <v>74</v>
      </c>
      <c r="G660" s="43" t="s">
        <v>400</v>
      </c>
      <c r="H660" s="30">
        <v>1985</v>
      </c>
      <c r="I660" s="30">
        <v>2816</v>
      </c>
      <c r="J660" s="28" t="str">
        <f t="shared" si="84"/>
        <v>М</v>
      </c>
      <c r="K660" s="141">
        <v>8.111111111111112E-2</v>
      </c>
      <c r="L660" s="90">
        <f t="shared" si="86"/>
        <v>0.60220256776597147</v>
      </c>
      <c r="M660" s="99">
        <f t="shared" si="80"/>
        <v>6.0099277832165825</v>
      </c>
    </row>
    <row r="661" spans="1:13" x14ac:dyDescent="0.25">
      <c r="A661" s="24" t="str">
        <f t="shared" si="82"/>
        <v>Марафон Налибоки</v>
      </c>
      <c r="B661" s="24" t="str">
        <f t="shared" si="83"/>
        <v>Трейл 21</v>
      </c>
      <c r="C661" s="24" t="str">
        <f t="shared" si="85"/>
        <v>Марафон Налибоки Трейл 21</v>
      </c>
      <c r="D661" s="120">
        <f>VLOOKUP(C661,Гонки!$E$1:$O$30,11,FALSE)</f>
        <v>9.9799105897405713</v>
      </c>
      <c r="E661" s="31" t="s">
        <v>278</v>
      </c>
      <c r="F661" s="108">
        <f>IF(E661="Ж",VLOOKUP(C661,Гонки!$E$2:$Q$30,12,FALSE),VLOOKUP(C661,Гонки!$E$2:$Q$30,13,FALSE))</f>
        <v>74</v>
      </c>
      <c r="G661" s="43" t="s">
        <v>656</v>
      </c>
      <c r="H661" s="30">
        <v>1976</v>
      </c>
      <c r="I661" s="30">
        <v>1899</v>
      </c>
      <c r="J661" s="28" t="str">
        <f t="shared" si="84"/>
        <v>М</v>
      </c>
      <c r="K661" s="141">
        <v>8.1597222222222224E-2</v>
      </c>
      <c r="L661" s="90">
        <f t="shared" si="86"/>
        <v>0.59150378976755646</v>
      </c>
      <c r="M661" s="99">
        <f t="shared" si="80"/>
        <v>5.9031549353729176</v>
      </c>
    </row>
    <row r="662" spans="1:13" x14ac:dyDescent="0.25">
      <c r="A662" s="24" t="str">
        <f t="shared" si="82"/>
        <v>Марафон Налибоки</v>
      </c>
      <c r="B662" s="24" t="str">
        <f t="shared" si="83"/>
        <v>Трейл 21</v>
      </c>
      <c r="C662" s="24" t="str">
        <f t="shared" si="85"/>
        <v>Марафон Налибоки Трейл 21</v>
      </c>
      <c r="D662" s="120">
        <f>VLOOKUP(C662,Гонки!$E$1:$O$30,11,FALSE)</f>
        <v>9.9799105897405713</v>
      </c>
      <c r="E662" s="31" t="s">
        <v>278</v>
      </c>
      <c r="F662" s="108">
        <f>IF(E662="Ж",VLOOKUP(C662,Гонки!$E$2:$Q$30,12,FALSE),VLOOKUP(C662,Гонки!$E$2:$Q$30,13,FALSE))</f>
        <v>74</v>
      </c>
      <c r="G662" s="43" t="s">
        <v>209</v>
      </c>
      <c r="H662" s="30">
        <v>1967</v>
      </c>
      <c r="I662" s="30">
        <v>5035</v>
      </c>
      <c r="J662" s="28" t="str">
        <f t="shared" si="84"/>
        <v>М</v>
      </c>
      <c r="K662" s="141">
        <v>8.3622685185185189E-2</v>
      </c>
      <c r="L662" s="90">
        <f t="shared" si="86"/>
        <v>0.5495552083330344</v>
      </c>
      <c r="M662" s="99">
        <f t="shared" si="80"/>
        <v>5.484511843289936</v>
      </c>
    </row>
    <row r="663" spans="1:13" x14ac:dyDescent="0.25">
      <c r="A663" s="24" t="str">
        <f t="shared" si="82"/>
        <v>Марафон Налибоки</v>
      </c>
      <c r="B663" s="24" t="str">
        <f t="shared" si="83"/>
        <v>Трейл 21</v>
      </c>
      <c r="C663" s="24" t="str">
        <f t="shared" si="85"/>
        <v>Марафон Налибоки Трейл 21</v>
      </c>
      <c r="D663" s="120">
        <f>VLOOKUP(C663,Гонки!$E$1:$O$30,11,FALSE)</f>
        <v>9.9799105897405713</v>
      </c>
      <c r="E663" s="31" t="s">
        <v>278</v>
      </c>
      <c r="F663" s="108">
        <f>IF(E663="Ж",VLOOKUP(C663,Гонки!$E$2:$Q$30,12,FALSE),VLOOKUP(C663,Гонки!$E$2:$Q$30,13,FALSE))</f>
        <v>74</v>
      </c>
      <c r="G663" s="43" t="s">
        <v>109</v>
      </c>
      <c r="H663" s="30">
        <v>1993</v>
      </c>
      <c r="I663" s="30">
        <v>4935</v>
      </c>
      <c r="J663" s="28" t="str">
        <f t="shared" si="84"/>
        <v>М</v>
      </c>
      <c r="K663" s="141">
        <v>8.3865740740740755E-2</v>
      </c>
      <c r="L663" s="90">
        <f t="shared" si="86"/>
        <v>0.54479096111416725</v>
      </c>
      <c r="M663" s="99">
        <f t="shared" si="80"/>
        <v>5.4369650820182214</v>
      </c>
    </row>
    <row r="664" spans="1:13" x14ac:dyDescent="0.25">
      <c r="A664" s="24" t="str">
        <f t="shared" si="82"/>
        <v>Марафон Налибоки</v>
      </c>
      <c r="B664" s="24" t="str">
        <f t="shared" si="83"/>
        <v>Трейл 21</v>
      </c>
      <c r="C664" s="24" t="str">
        <f t="shared" si="85"/>
        <v>Марафон Налибоки Трейл 21</v>
      </c>
      <c r="D664" s="120">
        <f>VLOOKUP(C664,Гонки!$E$1:$O$30,11,FALSE)</f>
        <v>9.9799105897405713</v>
      </c>
      <c r="E664" s="31" t="s">
        <v>278</v>
      </c>
      <c r="F664" s="108">
        <f>IF(E664="Ж",VLOOKUP(C664,Гонки!$E$2:$Q$30,12,FALSE),VLOOKUP(C664,Гонки!$E$2:$Q$30,13,FALSE))</f>
        <v>74</v>
      </c>
      <c r="G664" s="43" t="s">
        <v>655</v>
      </c>
      <c r="H664" s="30">
        <v>1979</v>
      </c>
      <c r="I664" s="30">
        <v>5429</v>
      </c>
      <c r="J664" s="28" t="str">
        <f t="shared" si="84"/>
        <v>М</v>
      </c>
      <c r="K664" s="141">
        <v>8.396990740740741E-2</v>
      </c>
      <c r="L664" s="90">
        <f t="shared" si="86"/>
        <v>0.54276599678753856</v>
      </c>
      <c r="M664" s="99">
        <f t="shared" si="80"/>
        <v>5.4167561190910529</v>
      </c>
    </row>
    <row r="665" spans="1:13" x14ac:dyDescent="0.25">
      <c r="A665" s="24" t="str">
        <f t="shared" si="82"/>
        <v>Марафон Налибоки</v>
      </c>
      <c r="B665" s="24" t="str">
        <f t="shared" si="83"/>
        <v>Трейл 21</v>
      </c>
      <c r="C665" s="24" t="str">
        <f t="shared" si="85"/>
        <v>Марафон Налибоки Трейл 21</v>
      </c>
      <c r="D665" s="120">
        <f>VLOOKUP(C665,Гонки!$E$1:$O$30,11,FALSE)</f>
        <v>9.9799105897405713</v>
      </c>
      <c r="E665" s="31" t="s">
        <v>278</v>
      </c>
      <c r="F665" s="108">
        <f>IF(E665="Ж",VLOOKUP(C665,Гонки!$E$2:$Q$30,12,FALSE),VLOOKUP(C665,Гонки!$E$2:$Q$30,13,FALSE))</f>
        <v>74</v>
      </c>
      <c r="G665" s="43" t="s">
        <v>622</v>
      </c>
      <c r="H665" s="30">
        <v>1990</v>
      </c>
      <c r="I665" s="30">
        <v>3940</v>
      </c>
      <c r="J665" s="28" t="str">
        <f t="shared" si="84"/>
        <v>М</v>
      </c>
      <c r="K665" s="141">
        <v>8.5266203703703705E-2</v>
      </c>
      <c r="L665" s="90">
        <f t="shared" si="86"/>
        <v>0.51838553309699453</v>
      </c>
      <c r="M665" s="99">
        <f t="shared" si="80"/>
        <v>5.1734412713230071</v>
      </c>
    </row>
    <row r="666" spans="1:13" x14ac:dyDescent="0.25">
      <c r="A666" s="24" t="str">
        <f t="shared" si="82"/>
        <v>Марафон Налибоки</v>
      </c>
      <c r="B666" s="24" t="str">
        <f t="shared" si="83"/>
        <v>Трейл 21</v>
      </c>
      <c r="C666" s="24" t="str">
        <f t="shared" si="85"/>
        <v>Марафон Налибоки Трейл 21</v>
      </c>
      <c r="D666" s="120">
        <f>VLOOKUP(C666,Гонки!$E$1:$O$30,11,FALSE)</f>
        <v>9.9799105897405713</v>
      </c>
      <c r="E666" s="31" t="s">
        <v>278</v>
      </c>
      <c r="F666" s="108">
        <f>IF(E666="Ж",VLOOKUP(C666,Гонки!$E$2:$Q$30,12,FALSE),VLOOKUP(C666,Гонки!$E$2:$Q$30,13,FALSE))</f>
        <v>74</v>
      </c>
      <c r="G666" s="43" t="s">
        <v>647</v>
      </c>
      <c r="H666" s="30">
        <v>1985</v>
      </c>
      <c r="I666" s="30">
        <v>5524</v>
      </c>
      <c r="J666" s="28" t="str">
        <f t="shared" si="84"/>
        <v>М</v>
      </c>
      <c r="K666" s="141">
        <v>8.5289351851851838E-2</v>
      </c>
      <c r="L666" s="90">
        <f t="shared" si="86"/>
        <v>0.51796356687180667</v>
      </c>
      <c r="M666" s="99">
        <f t="shared" si="80"/>
        <v>5.1692300861237417</v>
      </c>
    </row>
    <row r="667" spans="1:13" x14ac:dyDescent="0.25">
      <c r="A667" s="24" t="str">
        <f t="shared" si="82"/>
        <v>Марафон Налибоки</v>
      </c>
      <c r="B667" s="24" t="str">
        <f t="shared" si="83"/>
        <v>Трейл 21</v>
      </c>
      <c r="C667" s="24" t="str">
        <f t="shared" si="85"/>
        <v>Марафон Налибоки Трейл 21</v>
      </c>
      <c r="D667" s="120">
        <f>VLOOKUP(C667,Гонки!$E$1:$O$30,11,FALSE)</f>
        <v>9.9799105897405713</v>
      </c>
      <c r="E667" s="31" t="s">
        <v>278</v>
      </c>
      <c r="F667" s="108">
        <f>IF(E667="Ж",VLOOKUP(C667,Гонки!$E$2:$Q$30,12,FALSE),VLOOKUP(C667,Гонки!$E$2:$Q$30,13,FALSE))</f>
        <v>74</v>
      </c>
      <c r="G667" s="24" t="s">
        <v>308</v>
      </c>
      <c r="H667" s="30">
        <v>1987</v>
      </c>
      <c r="I667" s="30">
        <v>4543</v>
      </c>
      <c r="J667" s="28" t="str">
        <f t="shared" si="84"/>
        <v>М</v>
      </c>
      <c r="K667" s="141">
        <v>8.5428240740740735E-2</v>
      </c>
      <c r="L667" s="90">
        <f t="shared" si="86"/>
        <v>0.51544136268189866</v>
      </c>
      <c r="M667" s="99">
        <f t="shared" si="80"/>
        <v>5.1440587138193914</v>
      </c>
    </row>
    <row r="668" spans="1:13" x14ac:dyDescent="0.25">
      <c r="A668" s="24" t="str">
        <f t="shared" si="82"/>
        <v>Марафон Налибоки</v>
      </c>
      <c r="B668" s="24" t="str">
        <f t="shared" si="83"/>
        <v>Трейл 21</v>
      </c>
      <c r="C668" s="24" t="str">
        <f t="shared" si="85"/>
        <v>Марафон Налибоки Трейл 21</v>
      </c>
      <c r="D668" s="120">
        <f>VLOOKUP(C668,Гонки!$E$1:$O$30,11,FALSE)</f>
        <v>9.9799105897405713</v>
      </c>
      <c r="E668" s="31" t="s">
        <v>278</v>
      </c>
      <c r="F668" s="108">
        <f>IF(E668="Ж",VLOOKUP(C668,Гонки!$E$2:$Q$30,12,FALSE),VLOOKUP(C668,Гонки!$E$2:$Q$30,13,FALSE))</f>
        <v>74</v>
      </c>
      <c r="G668" s="43" t="s">
        <v>485</v>
      </c>
      <c r="H668" s="30">
        <v>1979</v>
      </c>
      <c r="I668" s="30">
        <v>3213</v>
      </c>
      <c r="J668" s="28" t="str">
        <f t="shared" si="84"/>
        <v>М</v>
      </c>
      <c r="K668" s="141">
        <v>8.6030092592592589E-2</v>
      </c>
      <c r="L668" s="90">
        <f t="shared" si="86"/>
        <v>0.50469904628975382</v>
      </c>
      <c r="M668" s="99">
        <f t="shared" si="80"/>
        <v>5.0368513566990814</v>
      </c>
    </row>
    <row r="669" spans="1:13" x14ac:dyDescent="0.25">
      <c r="A669" s="24" t="str">
        <f t="shared" si="82"/>
        <v>Марафон Налибоки</v>
      </c>
      <c r="B669" s="24" t="str">
        <f t="shared" si="83"/>
        <v>Трейл 21</v>
      </c>
      <c r="C669" s="24" t="str">
        <f t="shared" si="85"/>
        <v>Марафон Налибоки Трейл 21</v>
      </c>
      <c r="D669" s="120">
        <f>VLOOKUP(C669,Гонки!$E$1:$O$30,11,FALSE)</f>
        <v>9.9799105897405713</v>
      </c>
      <c r="E669" s="31" t="s">
        <v>278</v>
      </c>
      <c r="F669" s="108">
        <f>IF(E669="Ж",VLOOKUP(C669,Гонки!$E$2:$Q$30,12,FALSE),VLOOKUP(C669,Гонки!$E$2:$Q$30,13,FALSE))</f>
        <v>74</v>
      </c>
      <c r="G669" s="43" t="s">
        <v>660</v>
      </c>
      <c r="H669" s="30">
        <v>1971</v>
      </c>
      <c r="I669" s="30"/>
      <c r="J669" s="28" t="str">
        <f t="shared" si="84"/>
        <v>М</v>
      </c>
      <c r="K669" s="141">
        <v>8.6516203703703706E-2</v>
      </c>
      <c r="L669" s="90">
        <f t="shared" si="86"/>
        <v>0.49623945533773445</v>
      </c>
      <c r="M669" s="99">
        <f t="shared" si="80"/>
        <v>4.9524253953721491</v>
      </c>
    </row>
    <row r="670" spans="1:13" x14ac:dyDescent="0.25">
      <c r="A670" s="24" t="str">
        <f t="shared" si="82"/>
        <v>Марафон Налибоки</v>
      </c>
      <c r="B670" s="24" t="str">
        <f t="shared" si="83"/>
        <v>Трейл 21</v>
      </c>
      <c r="C670" s="24" t="str">
        <f t="shared" si="85"/>
        <v>Марафон Налибоки Трейл 21</v>
      </c>
      <c r="D670" s="120">
        <f>VLOOKUP(C670,Гонки!$E$1:$O$30,11,FALSE)</f>
        <v>9.9799105897405713</v>
      </c>
      <c r="E670" s="31" t="s">
        <v>278</v>
      </c>
      <c r="F670" s="108">
        <f>IF(E670="Ж",VLOOKUP(C670,Гонки!$E$2:$Q$30,12,FALSE),VLOOKUP(C670,Гонки!$E$2:$Q$30,13,FALSE))</f>
        <v>74</v>
      </c>
      <c r="G670" s="43" t="s">
        <v>445</v>
      </c>
      <c r="H670" s="30">
        <v>1992</v>
      </c>
      <c r="I670" s="30">
        <v>3276</v>
      </c>
      <c r="J670" s="28" t="str">
        <f t="shared" si="84"/>
        <v>М</v>
      </c>
      <c r="K670" s="141">
        <v>8.6782407407407405E-2</v>
      </c>
      <c r="L670" s="90">
        <f t="shared" si="86"/>
        <v>0.49168682829906918</v>
      </c>
      <c r="M670" s="99">
        <f t="shared" si="80"/>
        <v>4.9069905845778345</v>
      </c>
    </row>
    <row r="671" spans="1:13" x14ac:dyDescent="0.25">
      <c r="A671" s="24" t="str">
        <f t="shared" si="82"/>
        <v>Марафон Налибоки</v>
      </c>
      <c r="B671" s="24" t="str">
        <f t="shared" si="83"/>
        <v>Трейл 21</v>
      </c>
      <c r="C671" s="24" t="str">
        <f t="shared" si="85"/>
        <v>Марафон Налибоки Трейл 21</v>
      </c>
      <c r="D671" s="120">
        <f>VLOOKUP(C671,Гонки!$E$1:$O$30,11,FALSE)</f>
        <v>9.9799105897405713</v>
      </c>
      <c r="E671" s="31" t="s">
        <v>278</v>
      </c>
      <c r="F671" s="108">
        <f>IF(E671="Ж",VLOOKUP(C671,Гонки!$E$2:$Q$30,12,FALSE),VLOOKUP(C671,Гонки!$E$2:$Q$30,13,FALSE))</f>
        <v>74</v>
      </c>
      <c r="G671" s="43" t="s">
        <v>657</v>
      </c>
      <c r="H671" s="30">
        <v>1971</v>
      </c>
      <c r="I671" s="30">
        <v>764</v>
      </c>
      <c r="J671" s="28" t="str">
        <f t="shared" si="84"/>
        <v>М</v>
      </c>
      <c r="K671" s="141">
        <v>8.68287037037037E-2</v>
      </c>
      <c r="L671" s="90">
        <f t="shared" si="86"/>
        <v>0.49090075837878894</v>
      </c>
      <c r="M671" s="99">
        <f t="shared" si="80"/>
        <v>4.8991456770561532</v>
      </c>
    </row>
    <row r="672" spans="1:13" x14ac:dyDescent="0.25">
      <c r="A672" s="24" t="str">
        <f t="shared" si="82"/>
        <v>Марафон Налибоки</v>
      </c>
      <c r="B672" s="24" t="str">
        <f t="shared" si="83"/>
        <v>Трейл 21</v>
      </c>
      <c r="C672" s="24" t="str">
        <f t="shared" si="85"/>
        <v>Марафон Налибоки Трейл 21</v>
      </c>
      <c r="D672" s="120">
        <f>VLOOKUP(C672,Гонки!$E$1:$O$30,11,FALSE)</f>
        <v>9.9799105897405713</v>
      </c>
      <c r="E672" s="31" t="s">
        <v>278</v>
      </c>
      <c r="F672" s="108">
        <f>IF(E672="Ж",VLOOKUP(C672,Гонки!$E$2:$Q$30,12,FALSE),VLOOKUP(C672,Гонки!$E$2:$Q$30,13,FALSE))</f>
        <v>74</v>
      </c>
      <c r="G672" s="43" t="s">
        <v>650</v>
      </c>
      <c r="H672" s="30">
        <v>1985</v>
      </c>
      <c r="I672" s="30"/>
      <c r="J672" s="28" t="str">
        <f t="shared" si="84"/>
        <v>М</v>
      </c>
      <c r="K672" s="141">
        <v>8.6840277777777766E-2</v>
      </c>
      <c r="L672" s="90">
        <f t="shared" si="86"/>
        <v>0.49070450274743299</v>
      </c>
      <c r="M672" s="99">
        <f t="shared" si="80"/>
        <v>4.8971870634024874</v>
      </c>
    </row>
    <row r="673" spans="1:13" x14ac:dyDescent="0.25">
      <c r="A673" s="24" t="str">
        <f t="shared" si="82"/>
        <v>Марафон Налибоки</v>
      </c>
      <c r="B673" s="24" t="str">
        <f t="shared" si="83"/>
        <v>Трейл 21</v>
      </c>
      <c r="C673" s="24" t="str">
        <f t="shared" si="85"/>
        <v>Марафон Налибоки Трейл 21</v>
      </c>
      <c r="D673" s="120">
        <f>VLOOKUP(C673,Гонки!$E$1:$O$30,11,FALSE)</f>
        <v>9.9799105897405713</v>
      </c>
      <c r="E673" s="31" t="s">
        <v>278</v>
      </c>
      <c r="F673" s="108">
        <f>IF(E673="Ж",VLOOKUP(C673,Гонки!$E$2:$Q$30,12,FALSE),VLOOKUP(C673,Гонки!$E$2:$Q$30,13,FALSE))</f>
        <v>74</v>
      </c>
      <c r="G673" s="43" t="s">
        <v>637</v>
      </c>
      <c r="H673" s="30">
        <v>1986</v>
      </c>
      <c r="I673" s="30">
        <v>3973</v>
      </c>
      <c r="J673" s="28" t="str">
        <f t="shared" si="84"/>
        <v>М</v>
      </c>
      <c r="K673" s="141">
        <v>8.8321759259259267E-2</v>
      </c>
      <c r="L673" s="90">
        <f t="shared" si="86"/>
        <v>0.46642360554788492</v>
      </c>
      <c r="M673" s="99">
        <f t="shared" si="80"/>
        <v>4.6548658803123155</v>
      </c>
    </row>
    <row r="674" spans="1:13" x14ac:dyDescent="0.25">
      <c r="A674" s="24" t="str">
        <f t="shared" si="82"/>
        <v>Марафон Налибоки</v>
      </c>
      <c r="B674" s="24" t="str">
        <f t="shared" si="83"/>
        <v>Трейл 21</v>
      </c>
      <c r="C674" s="24" t="str">
        <f t="shared" si="85"/>
        <v>Марафон Налибоки Трейл 21</v>
      </c>
      <c r="D674" s="120">
        <f>VLOOKUP(C674,Гонки!$E$1:$O$30,11,FALSE)</f>
        <v>9.9799105897405713</v>
      </c>
      <c r="E674" s="31" t="s">
        <v>278</v>
      </c>
      <c r="F674" s="108">
        <f>IF(E674="Ж",VLOOKUP(C674,Гонки!$E$2:$Q$30,12,FALSE),VLOOKUP(C674,Гонки!$E$2:$Q$30,13,FALSE))</f>
        <v>74</v>
      </c>
      <c r="G674" s="43" t="s">
        <v>659</v>
      </c>
      <c r="H674" s="30">
        <v>1976</v>
      </c>
      <c r="I674" s="30"/>
      <c r="J674" s="28" t="str">
        <f t="shared" si="84"/>
        <v>М</v>
      </c>
      <c r="K674" s="141">
        <v>8.8842592592592584E-2</v>
      </c>
      <c r="L674" s="90">
        <f t="shared" si="86"/>
        <v>0.45826847690251676</v>
      </c>
      <c r="M674" s="99">
        <f t="shared" si="80"/>
        <v>4.5734784255837093</v>
      </c>
    </row>
    <row r="675" spans="1:13" x14ac:dyDescent="0.25">
      <c r="A675" s="24" t="str">
        <f t="shared" si="82"/>
        <v>Марафон Налибоки</v>
      </c>
      <c r="B675" s="24" t="str">
        <f t="shared" si="83"/>
        <v>Трейл 21</v>
      </c>
      <c r="C675" s="24" t="str">
        <f t="shared" si="85"/>
        <v>Марафон Налибоки Трейл 21</v>
      </c>
      <c r="D675" s="120">
        <f>VLOOKUP(C675,Гонки!$E$1:$O$30,11,FALSE)</f>
        <v>9.9799105897405713</v>
      </c>
      <c r="E675" s="31" t="s">
        <v>278</v>
      </c>
      <c r="F675" s="108">
        <f>IF(E675="Ж",VLOOKUP(C675,Гонки!$E$2:$Q$30,12,FALSE),VLOOKUP(C675,Гонки!$E$2:$Q$30,13,FALSE))</f>
        <v>74</v>
      </c>
      <c r="G675" s="43" t="s">
        <v>484</v>
      </c>
      <c r="H675" s="30">
        <v>1977</v>
      </c>
      <c r="I675" s="30">
        <v>4551</v>
      </c>
      <c r="J675" s="28" t="str">
        <f t="shared" si="84"/>
        <v>М</v>
      </c>
      <c r="K675" s="141">
        <v>9.1435185185185189E-2</v>
      </c>
      <c r="L675" s="90">
        <f t="shared" si="86"/>
        <v>0.42038151268358048</v>
      </c>
      <c r="M675" s="99">
        <f t="shared" si="80"/>
        <v>4.1953699101620252</v>
      </c>
    </row>
    <row r="676" spans="1:13" x14ac:dyDescent="0.25">
      <c r="A676" s="24" t="str">
        <f t="shared" si="82"/>
        <v>Марафон Налибоки</v>
      </c>
      <c r="B676" s="24" t="str">
        <f t="shared" si="83"/>
        <v>Трейл 21</v>
      </c>
      <c r="C676" s="24" t="str">
        <f t="shared" si="85"/>
        <v>Марафон Налибоки Трейл 21</v>
      </c>
      <c r="D676" s="120">
        <f>VLOOKUP(C676,Гонки!$E$1:$O$30,11,FALSE)</f>
        <v>9.9799105897405713</v>
      </c>
      <c r="E676" s="31" t="s">
        <v>278</v>
      </c>
      <c r="F676" s="108">
        <f>IF(E676="Ж",VLOOKUP(C676,Гонки!$E$2:$Q$30,12,FALSE),VLOOKUP(C676,Гонки!$E$2:$Q$30,13,FALSE))</f>
        <v>74</v>
      </c>
      <c r="G676" s="43" t="s">
        <v>621</v>
      </c>
      <c r="H676" s="30">
        <v>1995</v>
      </c>
      <c r="I676" s="30">
        <v>3797</v>
      </c>
      <c r="J676" s="28" t="str">
        <f t="shared" si="84"/>
        <v>М</v>
      </c>
      <c r="K676" s="141">
        <v>9.2291666666666661E-2</v>
      </c>
      <c r="L676" s="90">
        <f t="shared" si="86"/>
        <v>0.40878616445912763</v>
      </c>
      <c r="M676" s="99">
        <f t="shared" si="80"/>
        <v>4.079649371625079</v>
      </c>
    </row>
    <row r="677" spans="1:13" x14ac:dyDescent="0.25">
      <c r="A677" s="24" t="str">
        <f t="shared" si="82"/>
        <v>Марафон Налибоки</v>
      </c>
      <c r="B677" s="24" t="str">
        <f t="shared" si="83"/>
        <v>Трейл 21</v>
      </c>
      <c r="C677" s="24" t="str">
        <f t="shared" si="85"/>
        <v>Марафон Налибоки Трейл 21</v>
      </c>
      <c r="D677" s="120">
        <f>VLOOKUP(C677,Гонки!$E$1:$O$30,11,FALSE)</f>
        <v>9.9799105897405713</v>
      </c>
      <c r="E677" s="31" t="s">
        <v>278</v>
      </c>
      <c r="F677" s="108">
        <f>IF(E677="Ж",VLOOKUP(C677,Гонки!$E$2:$Q$30,12,FALSE),VLOOKUP(C677,Гонки!$E$2:$Q$30,13,FALSE))</f>
        <v>74</v>
      </c>
      <c r="G677" s="43" t="s">
        <v>239</v>
      </c>
      <c r="H677" s="30">
        <v>1989</v>
      </c>
      <c r="I677" s="30">
        <v>2368</v>
      </c>
      <c r="J677" s="28" t="str">
        <f t="shared" si="84"/>
        <v>М</v>
      </c>
      <c r="K677" s="141">
        <v>9.3067129629629639E-2</v>
      </c>
      <c r="L677" s="90">
        <f t="shared" si="86"/>
        <v>0.39865268741620419</v>
      </c>
      <c r="M677" s="99">
        <f t="shared" si="80"/>
        <v>3.9785181767735138</v>
      </c>
    </row>
    <row r="678" spans="1:13" x14ac:dyDescent="0.25">
      <c r="A678" s="24" t="str">
        <f t="shared" si="82"/>
        <v>Марафон Налибоки</v>
      </c>
      <c r="B678" s="24" t="str">
        <f t="shared" si="83"/>
        <v>Трейл 21</v>
      </c>
      <c r="C678" s="24" t="str">
        <f t="shared" si="85"/>
        <v>Марафон Налибоки Трейл 21</v>
      </c>
      <c r="D678" s="120">
        <f>VLOOKUP(C678,Гонки!$E$1:$O$30,11,FALSE)</f>
        <v>9.9799105897405713</v>
      </c>
      <c r="E678" s="31" t="s">
        <v>278</v>
      </c>
      <c r="F678" s="108">
        <f>IF(E678="Ж",VLOOKUP(C678,Гонки!$E$2:$Q$30,12,FALSE),VLOOKUP(C678,Гонки!$E$2:$Q$30,13,FALSE))</f>
        <v>74</v>
      </c>
      <c r="G678" s="43" t="s">
        <v>641</v>
      </c>
      <c r="H678" s="30">
        <v>1983</v>
      </c>
      <c r="I678" s="30">
        <v>5474</v>
      </c>
      <c r="J678" s="28" t="str">
        <f t="shared" si="84"/>
        <v>М</v>
      </c>
      <c r="K678" s="141">
        <v>9.3217592592592588E-2</v>
      </c>
      <c r="L678" s="90">
        <f t="shared" si="86"/>
        <v>0.39672539997021267</v>
      </c>
      <c r="M678" s="99">
        <f t="shared" ref="M678:M741" si="87">(D678)*L678</f>
        <v>3.9592840203817889</v>
      </c>
    </row>
    <row r="679" spans="1:13" x14ac:dyDescent="0.25">
      <c r="A679" s="24" t="str">
        <f t="shared" si="82"/>
        <v>Марафон Налибоки</v>
      </c>
      <c r="B679" s="24" t="str">
        <f t="shared" si="83"/>
        <v>Трейл 21</v>
      </c>
      <c r="C679" s="24" t="str">
        <f t="shared" si="85"/>
        <v>Марафон Налибоки Трейл 21</v>
      </c>
      <c r="D679" s="120">
        <f>VLOOKUP(C679,Гонки!$E$1:$O$30,11,FALSE)</f>
        <v>9.9799105897405713</v>
      </c>
      <c r="E679" s="31" t="s">
        <v>278</v>
      </c>
      <c r="F679" s="108">
        <f>IF(E679="Ж",VLOOKUP(C679,Гонки!$E$2:$Q$30,12,FALSE),VLOOKUP(C679,Гонки!$E$2:$Q$30,13,FALSE))</f>
        <v>74</v>
      </c>
      <c r="G679" s="43" t="s">
        <v>649</v>
      </c>
      <c r="H679" s="30">
        <v>1982</v>
      </c>
      <c r="I679" s="30"/>
      <c r="J679" s="28" t="str">
        <f t="shared" si="84"/>
        <v>М</v>
      </c>
      <c r="K679" s="141">
        <v>9.3391203703703699E-2</v>
      </c>
      <c r="L679" s="90">
        <f t="shared" si="86"/>
        <v>0.39451701279711748</v>
      </c>
      <c r="M679" s="99">
        <f t="shared" si="87"/>
        <v>3.9372445138467693</v>
      </c>
    </row>
    <row r="680" spans="1:13" x14ac:dyDescent="0.25">
      <c r="A680" s="24" t="str">
        <f t="shared" ref="A680:A743" si="88">$A$614</f>
        <v>Марафон Налибоки</v>
      </c>
      <c r="B680" s="24" t="str">
        <f t="shared" ref="B680:B723" si="89">$B$614</f>
        <v>Трейл 21</v>
      </c>
      <c r="C680" s="24" t="str">
        <f t="shared" si="85"/>
        <v>Марафон Налибоки Трейл 21</v>
      </c>
      <c r="D680" s="120">
        <f>VLOOKUP(C680,Гонки!$E$1:$O$30,11,FALSE)</f>
        <v>9.9799105897405713</v>
      </c>
      <c r="E680" s="31" t="s">
        <v>278</v>
      </c>
      <c r="F680" s="108">
        <f>IF(E680="Ж",VLOOKUP(C680,Гонки!$E$2:$Q$30,12,FALSE),VLOOKUP(C680,Гонки!$E$2:$Q$30,13,FALSE))</f>
        <v>74</v>
      </c>
      <c r="G680" s="43" t="s">
        <v>664</v>
      </c>
      <c r="H680" s="30">
        <v>1964</v>
      </c>
      <c r="I680" s="30">
        <v>4948</v>
      </c>
      <c r="J680" s="28" t="str">
        <f t="shared" si="84"/>
        <v>М</v>
      </c>
      <c r="K680" s="141">
        <v>9.3495370370370368E-2</v>
      </c>
      <c r="L680" s="90">
        <f t="shared" si="86"/>
        <v>0.39319984319954482</v>
      </c>
      <c r="M680" s="99">
        <f t="shared" si="87"/>
        <v>3.9240992790314695</v>
      </c>
    </row>
    <row r="681" spans="1:13" x14ac:dyDescent="0.25">
      <c r="A681" s="24" t="str">
        <f t="shared" si="88"/>
        <v>Марафон Налибоки</v>
      </c>
      <c r="B681" s="24" t="str">
        <f t="shared" si="89"/>
        <v>Трейл 21</v>
      </c>
      <c r="C681" s="24" t="str">
        <f t="shared" si="85"/>
        <v>Марафон Налибоки Трейл 21</v>
      </c>
      <c r="D681" s="120">
        <f>VLOOKUP(C681,Гонки!$E$1:$O$30,11,FALSE)</f>
        <v>9.9799105897405713</v>
      </c>
      <c r="E681" s="31" t="s">
        <v>278</v>
      </c>
      <c r="F681" s="108">
        <f>IF(E681="Ж",VLOOKUP(C681,Гонки!$E$2:$Q$30,12,FALSE),VLOOKUP(C681,Гонки!$E$2:$Q$30,13,FALSE))</f>
        <v>74</v>
      </c>
      <c r="G681" s="43" t="s">
        <v>642</v>
      </c>
      <c r="H681" s="30">
        <v>1982</v>
      </c>
      <c r="I681" s="30">
        <v>5697</v>
      </c>
      <c r="J681" s="28" t="str">
        <f t="shared" si="84"/>
        <v>М</v>
      </c>
      <c r="K681" s="141">
        <v>9.3645833333333331E-2</v>
      </c>
      <c r="L681" s="90">
        <f t="shared" si="86"/>
        <v>0.39130759646778446</v>
      </c>
      <c r="M681" s="99">
        <f t="shared" si="87"/>
        <v>3.9052148258347721</v>
      </c>
    </row>
    <row r="682" spans="1:13" x14ac:dyDescent="0.25">
      <c r="A682" s="24" t="str">
        <f t="shared" si="88"/>
        <v>Марафон Налибоки</v>
      </c>
      <c r="B682" s="24" t="str">
        <f t="shared" si="89"/>
        <v>Трейл 21</v>
      </c>
      <c r="C682" s="24" t="str">
        <f t="shared" si="85"/>
        <v>Марафон Налибоки Трейл 21</v>
      </c>
      <c r="D682" s="120">
        <f>VLOOKUP(C682,Гонки!$E$1:$O$30,11,FALSE)</f>
        <v>9.9799105897405713</v>
      </c>
      <c r="E682" s="31" t="s">
        <v>278</v>
      </c>
      <c r="F682" s="108">
        <f>IF(E682="Ж",VLOOKUP(C682,Гонки!$E$2:$Q$30,12,FALSE),VLOOKUP(C682,Гонки!$E$2:$Q$30,13,FALSE))</f>
        <v>74</v>
      </c>
      <c r="G682" s="43" t="s">
        <v>625</v>
      </c>
      <c r="H682" s="30">
        <v>1996</v>
      </c>
      <c r="I682" s="30">
        <v>5488</v>
      </c>
      <c r="J682" s="28" t="str">
        <f t="shared" si="84"/>
        <v>М</v>
      </c>
      <c r="K682" s="141">
        <v>9.3668981481481492E-2</v>
      </c>
      <c r="L682" s="90">
        <f t="shared" si="86"/>
        <v>0.39101755996584142</v>
      </c>
      <c r="M682" s="99">
        <f t="shared" si="87"/>
        <v>3.9023202874776195</v>
      </c>
    </row>
    <row r="683" spans="1:13" x14ac:dyDescent="0.25">
      <c r="A683" s="24" t="str">
        <f t="shared" si="88"/>
        <v>Марафон Налибоки</v>
      </c>
      <c r="B683" s="24" t="str">
        <f t="shared" si="89"/>
        <v>Трейл 21</v>
      </c>
      <c r="C683" s="24" t="str">
        <f t="shared" si="85"/>
        <v>Марафон Налибоки Трейл 21</v>
      </c>
      <c r="D683" s="120">
        <f>VLOOKUP(C683,Гонки!$E$1:$O$30,11,FALSE)</f>
        <v>9.9799105897405713</v>
      </c>
      <c r="E683" s="31" t="s">
        <v>278</v>
      </c>
      <c r="F683" s="108">
        <f>IF(E683="Ж",VLOOKUP(C683,Гонки!$E$2:$Q$30,12,FALSE),VLOOKUP(C683,Гонки!$E$2:$Q$30,13,FALSE))</f>
        <v>74</v>
      </c>
      <c r="G683" s="43" t="s">
        <v>651</v>
      </c>
      <c r="H683" s="30">
        <v>1980</v>
      </c>
      <c r="I683" s="30">
        <v>5569</v>
      </c>
      <c r="J683" s="28" t="str">
        <f t="shared" si="84"/>
        <v>М</v>
      </c>
      <c r="K683" s="141">
        <v>9.3680555555555559E-2</v>
      </c>
      <c r="L683" s="90">
        <f t="shared" si="86"/>
        <v>0.3908726491977178</v>
      </c>
      <c r="M683" s="99">
        <f t="shared" si="87"/>
        <v>3.9008740909682555</v>
      </c>
    </row>
    <row r="684" spans="1:13" x14ac:dyDescent="0.25">
      <c r="A684" s="24" t="str">
        <f t="shared" si="88"/>
        <v>Марафон Налибоки</v>
      </c>
      <c r="B684" s="24" t="str">
        <f t="shared" si="89"/>
        <v>Трейл 21</v>
      </c>
      <c r="C684" s="24" t="str">
        <f t="shared" si="85"/>
        <v>Марафон Налибоки Трейл 21</v>
      </c>
      <c r="D684" s="120">
        <f>VLOOKUP(C684,Гонки!$E$1:$O$30,11,FALSE)</f>
        <v>9.9799105897405713</v>
      </c>
      <c r="E684" s="31" t="s">
        <v>278</v>
      </c>
      <c r="F684" s="108">
        <f>IF(E684="Ж",VLOOKUP(C684,Гонки!$E$2:$Q$30,12,FALSE),VLOOKUP(C684,Гонки!$E$2:$Q$30,13,FALSE))</f>
        <v>74</v>
      </c>
      <c r="G684" s="43" t="s">
        <v>631</v>
      </c>
      <c r="H684" s="30">
        <v>1991</v>
      </c>
      <c r="I684" s="30"/>
      <c r="J684" s="28" t="str">
        <f t="shared" si="84"/>
        <v>М</v>
      </c>
      <c r="K684" s="141">
        <v>9.3819444444444441E-2</v>
      </c>
      <c r="L684" s="90">
        <f t="shared" si="86"/>
        <v>0.38913929186492319</v>
      </c>
      <c r="M684" s="99">
        <f t="shared" si="87"/>
        <v>3.8835753397668937</v>
      </c>
    </row>
    <row r="685" spans="1:13" x14ac:dyDescent="0.25">
      <c r="A685" s="24" t="str">
        <f t="shared" si="88"/>
        <v>Марафон Налибоки</v>
      </c>
      <c r="B685" s="24" t="str">
        <f t="shared" si="89"/>
        <v>Трейл 21</v>
      </c>
      <c r="C685" s="24" t="str">
        <f t="shared" si="85"/>
        <v>Марафон Налибоки Трейл 21</v>
      </c>
      <c r="D685" s="120">
        <f>VLOOKUP(C685,Гонки!$E$1:$O$30,11,FALSE)</f>
        <v>9.9799105897405713</v>
      </c>
      <c r="E685" s="31" t="s">
        <v>278</v>
      </c>
      <c r="F685" s="108">
        <f>IF(E685="Ж",VLOOKUP(C685,Гонки!$E$2:$Q$30,12,FALSE),VLOOKUP(C685,Гонки!$E$2:$Q$30,13,FALSE))</f>
        <v>74</v>
      </c>
      <c r="G685" s="43" t="s">
        <v>482</v>
      </c>
      <c r="H685" s="30">
        <v>1978</v>
      </c>
      <c r="I685" s="30">
        <v>4570</v>
      </c>
      <c r="J685" s="28" t="str">
        <f t="shared" si="84"/>
        <v>М</v>
      </c>
      <c r="K685" s="141">
        <v>9.4270833333333345E-2</v>
      </c>
      <c r="L685" s="90">
        <f t="shared" si="86"/>
        <v>0.38357616834165376</v>
      </c>
      <c r="M685" s="99">
        <f t="shared" si="87"/>
        <v>3.8280558644049822</v>
      </c>
    </row>
    <row r="686" spans="1:13" x14ac:dyDescent="0.25">
      <c r="A686" s="24" t="str">
        <f t="shared" si="88"/>
        <v>Марафон Налибоки</v>
      </c>
      <c r="B686" s="24" t="str">
        <f t="shared" si="89"/>
        <v>Трейл 21</v>
      </c>
      <c r="C686" s="24" t="str">
        <f t="shared" si="85"/>
        <v>Марафон Налибоки Трейл 21</v>
      </c>
      <c r="D686" s="120">
        <f>VLOOKUP(C686,Гонки!$E$1:$O$30,11,FALSE)</f>
        <v>9.9799105897405713</v>
      </c>
      <c r="E686" s="31" t="s">
        <v>278</v>
      </c>
      <c r="F686" s="108">
        <f>IF(E686="Ж",VLOOKUP(C686,Гонки!$E$2:$Q$30,12,FALSE),VLOOKUP(C686,Гонки!$E$2:$Q$30,13,FALSE))</f>
        <v>74</v>
      </c>
      <c r="G686" s="43" t="s">
        <v>645</v>
      </c>
      <c r="H686" s="30">
        <v>1987</v>
      </c>
      <c r="I686" s="30">
        <v>3928</v>
      </c>
      <c r="J686" s="28" t="str">
        <f t="shared" si="84"/>
        <v>М</v>
      </c>
      <c r="K686" s="141">
        <v>9.447916666666667E-2</v>
      </c>
      <c r="L686" s="90">
        <f t="shared" si="86"/>
        <v>0.38104432064312527</v>
      </c>
      <c r="M686" s="99">
        <f t="shared" si="87"/>
        <v>3.8027882507468278</v>
      </c>
    </row>
    <row r="687" spans="1:13" x14ac:dyDescent="0.25">
      <c r="A687" s="24" t="str">
        <f t="shared" si="88"/>
        <v>Марафон Налибоки</v>
      </c>
      <c r="B687" s="24" t="str">
        <f t="shared" si="89"/>
        <v>Трейл 21</v>
      </c>
      <c r="C687" s="24" t="str">
        <f t="shared" si="85"/>
        <v>Марафон Налибоки Трейл 21</v>
      </c>
      <c r="D687" s="120">
        <f>VLOOKUP(C687,Гонки!$E$1:$O$30,11,FALSE)</f>
        <v>9.9799105897405713</v>
      </c>
      <c r="E687" s="31" t="s">
        <v>278</v>
      </c>
      <c r="F687" s="108">
        <f>IF(E687="Ж",VLOOKUP(C687,Гонки!$E$2:$Q$30,12,FALSE),VLOOKUP(C687,Гонки!$E$2:$Q$30,13,FALSE))</f>
        <v>74</v>
      </c>
      <c r="G687" s="43" t="s">
        <v>216</v>
      </c>
      <c r="H687" s="30">
        <v>1982</v>
      </c>
      <c r="I687" s="30">
        <v>3185</v>
      </c>
      <c r="J687" s="28" t="str">
        <f t="shared" si="84"/>
        <v>М</v>
      </c>
      <c r="K687" s="141">
        <v>9.4976851851851854E-2</v>
      </c>
      <c r="L687" s="90">
        <f t="shared" si="86"/>
        <v>0.37508555959128076</v>
      </c>
      <c r="M687" s="99">
        <f t="shared" si="87"/>
        <v>3.7433203482237909</v>
      </c>
    </row>
    <row r="688" spans="1:13" x14ac:dyDescent="0.25">
      <c r="A688" s="24" t="str">
        <f t="shared" si="88"/>
        <v>Марафон Налибоки</v>
      </c>
      <c r="B688" s="24" t="str">
        <f t="shared" si="89"/>
        <v>Трейл 21</v>
      </c>
      <c r="C688" s="24" t="str">
        <f t="shared" si="85"/>
        <v>Марафон Налибоки Трейл 21</v>
      </c>
      <c r="D688" s="120">
        <f>VLOOKUP(C688,Гонки!$E$1:$O$30,11,FALSE)</f>
        <v>9.9799105897405713</v>
      </c>
      <c r="E688" s="31" t="s">
        <v>278</v>
      </c>
      <c r="F688" s="108">
        <f>IF(E688="Ж",VLOOKUP(C688,Гонки!$E$2:$Q$30,12,FALSE),VLOOKUP(C688,Гонки!$E$2:$Q$30,13,FALSE))</f>
        <v>74</v>
      </c>
      <c r="G688" s="43" t="s">
        <v>398</v>
      </c>
      <c r="H688" s="30">
        <v>1994</v>
      </c>
      <c r="I688" s="30">
        <v>4813</v>
      </c>
      <c r="J688" s="28" t="str">
        <f t="shared" si="84"/>
        <v>М</v>
      </c>
      <c r="K688" s="141">
        <v>9.5208333333333339E-2</v>
      </c>
      <c r="L688" s="90">
        <f t="shared" si="86"/>
        <v>0.37235635209750828</v>
      </c>
      <c r="M688" s="99">
        <f t="shared" si="87"/>
        <v>3.7160831014550917</v>
      </c>
    </row>
    <row r="689" spans="1:13" x14ac:dyDescent="0.25">
      <c r="A689" s="24" t="str">
        <f t="shared" si="88"/>
        <v>Марафон Налибоки</v>
      </c>
      <c r="B689" s="24" t="str">
        <f t="shared" si="89"/>
        <v>Трейл 21</v>
      </c>
      <c r="C689" s="24" t="str">
        <f t="shared" si="85"/>
        <v>Марафон Налибоки Трейл 21</v>
      </c>
      <c r="D689" s="120">
        <f>VLOOKUP(C689,Гонки!$E$1:$O$30,11,FALSE)</f>
        <v>9.9799105897405713</v>
      </c>
      <c r="E689" s="31" t="s">
        <v>278</v>
      </c>
      <c r="F689" s="108">
        <f>IF(E689="Ж",VLOOKUP(C689,Гонки!$E$2:$Q$30,12,FALSE),VLOOKUP(C689,Гонки!$E$2:$Q$30,13,FALSE))</f>
        <v>74</v>
      </c>
      <c r="G689" s="43" t="s">
        <v>638</v>
      </c>
      <c r="H689" s="30">
        <v>1985</v>
      </c>
      <c r="I689" s="30">
        <v>4502</v>
      </c>
      <c r="J689" s="28" t="str">
        <f t="shared" si="84"/>
        <v>М</v>
      </c>
      <c r="K689" s="141">
        <v>9.5451388888888891E-2</v>
      </c>
      <c r="L689" s="90">
        <f t="shared" si="86"/>
        <v>0.36951910622095413</v>
      </c>
      <c r="M689" s="99">
        <f t="shared" si="87"/>
        <v>3.687767641285971</v>
      </c>
    </row>
    <row r="690" spans="1:13" x14ac:dyDescent="0.25">
      <c r="A690" s="24" t="str">
        <f t="shared" si="88"/>
        <v>Марафон Налибоки</v>
      </c>
      <c r="B690" s="24" t="str">
        <f t="shared" si="89"/>
        <v>Трейл 21</v>
      </c>
      <c r="C690" s="24" t="str">
        <f t="shared" si="85"/>
        <v>Марафон Налибоки Трейл 21</v>
      </c>
      <c r="D690" s="120">
        <f>VLOOKUP(C690,Гонки!$E$1:$O$30,11,FALSE)</f>
        <v>9.9799105897405713</v>
      </c>
      <c r="E690" s="31" t="s">
        <v>278</v>
      </c>
      <c r="F690" s="108">
        <f>IF(E690="Ж",VLOOKUP(C690,Гонки!$E$2:$Q$30,12,FALSE),VLOOKUP(C690,Гонки!$E$2:$Q$30,13,FALSE))</f>
        <v>74</v>
      </c>
      <c r="G690" s="43" t="s">
        <v>233</v>
      </c>
      <c r="H690" s="30">
        <v>1989</v>
      </c>
      <c r="I690" s="30"/>
      <c r="J690" s="28" t="str">
        <f t="shared" si="84"/>
        <v>М</v>
      </c>
      <c r="K690" s="141">
        <v>9.7013888888888886E-2</v>
      </c>
      <c r="L690" s="90">
        <f t="shared" si="86"/>
        <v>0.35195076456061325</v>
      </c>
      <c r="M690" s="99">
        <f t="shared" si="87"/>
        <v>3.5124371623057549</v>
      </c>
    </row>
    <row r="691" spans="1:13" x14ac:dyDescent="0.25">
      <c r="A691" s="24" t="str">
        <f t="shared" si="88"/>
        <v>Марафон Налибоки</v>
      </c>
      <c r="B691" s="24" t="str">
        <f t="shared" si="89"/>
        <v>Трейл 21</v>
      </c>
      <c r="C691" s="24" t="str">
        <f t="shared" si="85"/>
        <v>Марафон Налибоки Трейл 21</v>
      </c>
      <c r="D691" s="120">
        <f>VLOOKUP(C691,Гонки!$E$1:$O$30,11,FALSE)</f>
        <v>9.9799105897405713</v>
      </c>
      <c r="E691" s="31" t="s">
        <v>278</v>
      </c>
      <c r="F691" s="108">
        <f>IF(E691="Ж",VLOOKUP(C691,Гонки!$E$2:$Q$30,12,FALSE),VLOOKUP(C691,Гонки!$E$2:$Q$30,13,FALSE))</f>
        <v>74</v>
      </c>
      <c r="G691" s="43" t="s">
        <v>627</v>
      </c>
      <c r="H691" s="30">
        <v>1993</v>
      </c>
      <c r="I691" s="30">
        <v>683</v>
      </c>
      <c r="J691" s="28" t="str">
        <f t="shared" si="84"/>
        <v>М</v>
      </c>
      <c r="K691" s="141">
        <v>9.8298611111111114E-2</v>
      </c>
      <c r="L691" s="90">
        <f t="shared" si="86"/>
        <v>0.33833078018313917</v>
      </c>
      <c r="M691" s="99">
        <f t="shared" si="87"/>
        <v>3.3765109359848999</v>
      </c>
    </row>
    <row r="692" spans="1:13" x14ac:dyDescent="0.25">
      <c r="A692" s="24" t="str">
        <f t="shared" si="88"/>
        <v>Марафон Налибоки</v>
      </c>
      <c r="B692" s="24" t="str">
        <f t="shared" si="89"/>
        <v>Трейл 21</v>
      </c>
      <c r="C692" s="24" t="str">
        <f t="shared" si="85"/>
        <v>Марафон Налибоки Трейл 21</v>
      </c>
      <c r="D692" s="120">
        <f>VLOOKUP(C692,Гонки!$E$1:$O$30,11,FALSE)</f>
        <v>9.9799105897405713</v>
      </c>
      <c r="E692" s="31" t="s">
        <v>278</v>
      </c>
      <c r="F692" s="108">
        <f>IF(E692="Ж",VLOOKUP(C692,Гонки!$E$2:$Q$30,12,FALSE),VLOOKUP(C692,Гонки!$E$2:$Q$30,13,FALSE))</f>
        <v>74</v>
      </c>
      <c r="G692" s="43" t="s">
        <v>272</v>
      </c>
      <c r="H692" s="30">
        <v>1972</v>
      </c>
      <c r="I692" s="30">
        <v>4408</v>
      </c>
      <c r="J692" s="28" t="str">
        <f t="shared" si="84"/>
        <v>М</v>
      </c>
      <c r="K692" s="141">
        <v>9.8321759259259248E-2</v>
      </c>
      <c r="L692" s="90">
        <f t="shared" si="86"/>
        <v>0.33809187414499703</v>
      </c>
      <c r="M692" s="99">
        <f t="shared" si="87"/>
        <v>3.3741266750848924</v>
      </c>
    </row>
    <row r="693" spans="1:13" x14ac:dyDescent="0.25">
      <c r="A693" s="24" t="str">
        <f t="shared" si="88"/>
        <v>Марафон Налибоки</v>
      </c>
      <c r="B693" s="24" t="str">
        <f t="shared" si="89"/>
        <v>Трейл 21</v>
      </c>
      <c r="C693" s="24" t="str">
        <f t="shared" si="85"/>
        <v>Марафон Налибоки Трейл 21</v>
      </c>
      <c r="D693" s="120">
        <f>VLOOKUP(C693,Гонки!$E$1:$O$30,11,FALSE)</f>
        <v>9.9799105897405713</v>
      </c>
      <c r="E693" s="31" t="s">
        <v>278</v>
      </c>
      <c r="F693" s="108">
        <f>IF(E693="Ж",VLOOKUP(C693,Гонки!$E$2:$Q$30,12,FALSE),VLOOKUP(C693,Гонки!$E$2:$Q$30,13,FALSE))</f>
        <v>74</v>
      </c>
      <c r="G693" s="43" t="s">
        <v>632</v>
      </c>
      <c r="H693" s="30">
        <v>1983</v>
      </c>
      <c r="I693" s="30">
        <v>314</v>
      </c>
      <c r="J693" s="28" t="str">
        <f t="shared" si="84"/>
        <v>М</v>
      </c>
      <c r="K693" s="141">
        <v>9.9629629629629624E-2</v>
      </c>
      <c r="L693" s="90">
        <f t="shared" si="86"/>
        <v>0.32495117187499983</v>
      </c>
      <c r="M693" s="99">
        <f t="shared" si="87"/>
        <v>3.2429836413439195</v>
      </c>
    </row>
    <row r="694" spans="1:13" x14ac:dyDescent="0.25">
      <c r="A694" s="24" t="str">
        <f t="shared" si="88"/>
        <v>Марафон Налибоки</v>
      </c>
      <c r="B694" s="24" t="str">
        <f t="shared" si="89"/>
        <v>Трейл 21</v>
      </c>
      <c r="C694" s="24" t="str">
        <f t="shared" si="85"/>
        <v>Марафон Налибоки Трейл 21</v>
      </c>
      <c r="D694" s="120">
        <f>VLOOKUP(C694,Гонки!$E$1:$O$30,11,FALSE)</f>
        <v>9.9799105897405713</v>
      </c>
      <c r="E694" s="31" t="s">
        <v>278</v>
      </c>
      <c r="F694" s="108">
        <f>IF(E694="Ж",VLOOKUP(C694,Гонки!$E$2:$Q$30,12,FALSE),VLOOKUP(C694,Гонки!$E$2:$Q$30,13,FALSE))</f>
        <v>74</v>
      </c>
      <c r="G694" s="43" t="s">
        <v>491</v>
      </c>
      <c r="H694" s="30">
        <v>1989</v>
      </c>
      <c r="I694" s="30">
        <v>5509</v>
      </c>
      <c r="J694" s="28" t="str">
        <f t="shared" si="84"/>
        <v>М</v>
      </c>
      <c r="K694" s="141">
        <v>9.9965277777777792E-2</v>
      </c>
      <c r="L694" s="90">
        <f t="shared" si="86"/>
        <v>0.32168893556866213</v>
      </c>
      <c r="M694" s="99">
        <f t="shared" si="87"/>
        <v>3.2104268146840633</v>
      </c>
    </row>
    <row r="695" spans="1:13" x14ac:dyDescent="0.25">
      <c r="A695" s="24" t="str">
        <f t="shared" si="88"/>
        <v>Марафон Налибоки</v>
      </c>
      <c r="B695" s="24" t="str">
        <f t="shared" si="89"/>
        <v>Трейл 21</v>
      </c>
      <c r="C695" s="24" t="str">
        <f t="shared" si="85"/>
        <v>Марафон Налибоки Трейл 21</v>
      </c>
      <c r="D695" s="120">
        <f>VLOOKUP(C695,Гонки!$E$1:$O$30,11,FALSE)</f>
        <v>9.9799105897405713</v>
      </c>
      <c r="E695" s="31" t="s">
        <v>278</v>
      </c>
      <c r="F695" s="108">
        <f>IF(E695="Ж",VLOOKUP(C695,Гонки!$E$2:$Q$30,12,FALSE),VLOOKUP(C695,Гонки!$E$2:$Q$30,13,FALSE))</f>
        <v>74</v>
      </c>
      <c r="G695" s="43" t="s">
        <v>620</v>
      </c>
      <c r="H695" s="30">
        <v>1990</v>
      </c>
      <c r="I695" s="30">
        <v>5622</v>
      </c>
      <c r="J695" s="28" t="str">
        <f t="shared" si="84"/>
        <v>М</v>
      </c>
      <c r="K695" s="141">
        <v>0.10256944444444445</v>
      </c>
      <c r="L695" s="90">
        <f t="shared" si="86"/>
        <v>0.29780339563453989</v>
      </c>
      <c r="M695" s="99">
        <f t="shared" si="87"/>
        <v>2.9720512617538457</v>
      </c>
    </row>
    <row r="696" spans="1:13" x14ac:dyDescent="0.25">
      <c r="A696" s="24" t="str">
        <f t="shared" si="88"/>
        <v>Марафон Налибоки</v>
      </c>
      <c r="B696" s="24" t="str">
        <f t="shared" si="89"/>
        <v>Трейл 21</v>
      </c>
      <c r="C696" s="24" t="str">
        <f t="shared" si="85"/>
        <v>Марафон Налибоки Трейл 21</v>
      </c>
      <c r="D696" s="120">
        <f>VLOOKUP(C696,Гонки!$E$1:$O$30,11,FALSE)</f>
        <v>9.9799105897405713</v>
      </c>
      <c r="E696" s="31" t="s">
        <v>278</v>
      </c>
      <c r="F696" s="108">
        <f>IF(E696="Ж",VLOOKUP(C696,Гонки!$E$2:$Q$30,12,FALSE),VLOOKUP(C696,Гонки!$E$2:$Q$30,13,FALSE))</f>
        <v>74</v>
      </c>
      <c r="G696" s="43" t="s">
        <v>639</v>
      </c>
      <c r="H696" s="30">
        <v>1987</v>
      </c>
      <c r="I696" s="30">
        <v>4382</v>
      </c>
      <c r="J696" s="28" t="str">
        <f t="shared" si="84"/>
        <v>М</v>
      </c>
      <c r="K696" s="141">
        <v>0.10256944444444445</v>
      </c>
      <c r="L696" s="90">
        <f t="shared" si="86"/>
        <v>0.29780339563453989</v>
      </c>
      <c r="M696" s="99">
        <f t="shared" si="87"/>
        <v>2.9720512617538457</v>
      </c>
    </row>
    <row r="697" spans="1:13" x14ac:dyDescent="0.25">
      <c r="A697" s="24" t="str">
        <f t="shared" si="88"/>
        <v>Марафон Налибоки</v>
      </c>
      <c r="B697" s="24" t="str">
        <f t="shared" si="89"/>
        <v>Трейл 21</v>
      </c>
      <c r="C697" s="24" t="str">
        <f t="shared" si="85"/>
        <v>Марафон Налибоки Трейл 21</v>
      </c>
      <c r="D697" s="120">
        <f>VLOOKUP(C697,Гонки!$E$1:$O$30,11,FALSE)</f>
        <v>9.9799105897405713</v>
      </c>
      <c r="E697" s="31" t="s">
        <v>278</v>
      </c>
      <c r="F697" s="108">
        <f>IF(E697="Ж",VLOOKUP(C697,Гонки!$E$2:$Q$30,12,FALSE),VLOOKUP(C697,Гонки!$E$2:$Q$30,13,FALSE))</f>
        <v>74</v>
      </c>
      <c r="G697" s="43" t="s">
        <v>228</v>
      </c>
      <c r="H697" s="30">
        <v>1980</v>
      </c>
      <c r="I697" s="30">
        <v>4514</v>
      </c>
      <c r="J697" s="28" t="str">
        <f t="shared" si="84"/>
        <v>М</v>
      </c>
      <c r="K697" s="141">
        <v>0.10280092592592593</v>
      </c>
      <c r="L697" s="90">
        <f t="shared" si="86"/>
        <v>0.29579619012933822</v>
      </c>
      <c r="M697" s="99">
        <f t="shared" si="87"/>
        <v>2.9520195302766981</v>
      </c>
    </row>
    <row r="698" spans="1:13" x14ac:dyDescent="0.25">
      <c r="A698" s="24" t="str">
        <f t="shared" si="88"/>
        <v>Марафон Налибоки</v>
      </c>
      <c r="B698" s="24" t="str">
        <f t="shared" si="89"/>
        <v>Трейл 21</v>
      </c>
      <c r="C698" s="24" t="str">
        <f t="shared" si="85"/>
        <v>Марафон Налибоки Трейл 21</v>
      </c>
      <c r="D698" s="120">
        <f>VLOOKUP(C698,Гонки!$E$1:$O$30,11,FALSE)</f>
        <v>9.9799105897405713</v>
      </c>
      <c r="E698" s="31" t="s">
        <v>278</v>
      </c>
      <c r="F698" s="108">
        <f>IF(E698="Ж",VLOOKUP(C698,Гонки!$E$2:$Q$30,12,FALSE),VLOOKUP(C698,Гонки!$E$2:$Q$30,13,FALSE))</f>
        <v>74</v>
      </c>
      <c r="G698" s="43" t="s">
        <v>644</v>
      </c>
      <c r="H698" s="30">
        <v>1983</v>
      </c>
      <c r="I698" s="30">
        <v>5850</v>
      </c>
      <c r="J698" s="28" t="str">
        <f t="shared" si="84"/>
        <v>М</v>
      </c>
      <c r="K698" s="141">
        <v>0.10435185185185185</v>
      </c>
      <c r="L698" s="90">
        <f t="shared" si="86"/>
        <v>0.28280245377613028</v>
      </c>
      <c r="M698" s="99">
        <f t="shared" si="87"/>
        <v>2.8223432032450209</v>
      </c>
    </row>
    <row r="699" spans="1:13" x14ac:dyDescent="0.25">
      <c r="A699" s="24" t="str">
        <f t="shared" si="88"/>
        <v>Марафон Налибоки</v>
      </c>
      <c r="B699" s="24" t="str">
        <f t="shared" si="89"/>
        <v>Трейл 21</v>
      </c>
      <c r="C699" s="24" t="str">
        <f t="shared" si="85"/>
        <v>Марафон Налибоки Трейл 21</v>
      </c>
      <c r="D699" s="120">
        <f>VLOOKUP(C699,Гонки!$E$1:$O$30,11,FALSE)</f>
        <v>9.9799105897405713</v>
      </c>
      <c r="E699" s="31" t="s">
        <v>278</v>
      </c>
      <c r="F699" s="108">
        <f>IF(E699="Ж",VLOOKUP(C699,Гонки!$E$2:$Q$30,12,FALSE),VLOOKUP(C699,Гонки!$E$2:$Q$30,13,FALSE))</f>
        <v>74</v>
      </c>
      <c r="G699" s="43" t="s">
        <v>263</v>
      </c>
      <c r="H699" s="30">
        <v>1969</v>
      </c>
      <c r="I699" s="30">
        <v>5027</v>
      </c>
      <c r="J699" s="28" t="str">
        <f t="shared" si="84"/>
        <v>М</v>
      </c>
      <c r="K699" s="141">
        <v>0.10715277777777778</v>
      </c>
      <c r="L699" s="90">
        <f t="shared" si="86"/>
        <v>0.26120010857738285</v>
      </c>
      <c r="M699" s="99">
        <f t="shared" si="87"/>
        <v>2.60675372963281</v>
      </c>
    </row>
    <row r="700" spans="1:13" x14ac:dyDescent="0.25">
      <c r="A700" s="24" t="str">
        <f t="shared" si="88"/>
        <v>Марафон Налибоки</v>
      </c>
      <c r="B700" s="24" t="str">
        <f t="shared" si="89"/>
        <v>Трейл 21</v>
      </c>
      <c r="C700" s="24" t="str">
        <f t="shared" si="85"/>
        <v>Марафон Налибоки Трейл 21</v>
      </c>
      <c r="D700" s="120">
        <f>VLOOKUP(C700,Гонки!$E$1:$O$30,11,FALSE)</f>
        <v>9.9799105897405713</v>
      </c>
      <c r="E700" s="31" t="s">
        <v>278</v>
      </c>
      <c r="F700" s="108">
        <f>IF(E700="Ж",VLOOKUP(C700,Гонки!$E$2:$Q$30,12,FALSE),VLOOKUP(C700,Гонки!$E$2:$Q$30,13,FALSE))</f>
        <v>74</v>
      </c>
      <c r="G700" s="43" t="s">
        <v>652</v>
      </c>
      <c r="H700" s="30">
        <v>1988</v>
      </c>
      <c r="I700" s="30"/>
      <c r="J700" s="28" t="str">
        <f t="shared" si="84"/>
        <v>М</v>
      </c>
      <c r="K700" s="141">
        <v>0.1072337962962963</v>
      </c>
      <c r="L700" s="90">
        <f t="shared" si="86"/>
        <v>0.26060852098101639</v>
      </c>
      <c r="M700" s="99">
        <f t="shared" si="87"/>
        <v>2.6008497383150733</v>
      </c>
    </row>
    <row r="701" spans="1:13" x14ac:dyDescent="0.25">
      <c r="A701" s="24" t="str">
        <f t="shared" si="88"/>
        <v>Марафон Налибоки</v>
      </c>
      <c r="B701" s="24" t="str">
        <f t="shared" si="89"/>
        <v>Трейл 21</v>
      </c>
      <c r="C701" s="24" t="str">
        <f t="shared" si="85"/>
        <v>Марафон Налибоки Трейл 21</v>
      </c>
      <c r="D701" s="120">
        <f>VLOOKUP(C701,Гонки!$E$1:$O$30,11,FALSE)</f>
        <v>9.9799105897405713</v>
      </c>
      <c r="E701" s="31" t="s">
        <v>278</v>
      </c>
      <c r="F701" s="108">
        <f>IF(E701="Ж",VLOOKUP(C701,Гонки!$E$2:$Q$30,12,FALSE),VLOOKUP(C701,Гонки!$E$2:$Q$30,13,FALSE))</f>
        <v>74</v>
      </c>
      <c r="G701" s="43" t="s">
        <v>495</v>
      </c>
      <c r="H701" s="30">
        <v>1978</v>
      </c>
      <c r="I701" s="30">
        <v>5341</v>
      </c>
      <c r="J701" s="28" t="str">
        <f t="shared" si="84"/>
        <v>М</v>
      </c>
      <c r="K701" s="141">
        <v>0.10737268518518518</v>
      </c>
      <c r="L701" s="90">
        <f t="shared" si="86"/>
        <v>0.25959852030312952</v>
      </c>
      <c r="M701" s="99">
        <f t="shared" si="87"/>
        <v>2.5907700218541851</v>
      </c>
    </row>
    <row r="702" spans="1:13" x14ac:dyDescent="0.25">
      <c r="A702" s="24" t="str">
        <f t="shared" si="88"/>
        <v>Марафон Налибоки</v>
      </c>
      <c r="B702" s="24" t="str">
        <f t="shared" si="89"/>
        <v>Трейл 21</v>
      </c>
      <c r="C702" s="24" t="str">
        <f t="shared" si="85"/>
        <v>Марафон Налибоки Трейл 21</v>
      </c>
      <c r="D702" s="120">
        <f>VLOOKUP(C702,Гонки!$E$1:$O$30,11,FALSE)</f>
        <v>9.9799105897405713</v>
      </c>
      <c r="E702" s="31" t="s">
        <v>278</v>
      </c>
      <c r="F702" s="108">
        <f>IF(E702="Ж",VLOOKUP(C702,Гонки!$E$2:$Q$30,12,FALSE),VLOOKUP(C702,Гонки!$E$2:$Q$30,13,FALSE))</f>
        <v>74</v>
      </c>
      <c r="G702" s="43" t="s">
        <v>636</v>
      </c>
      <c r="H702" s="30">
        <v>1981</v>
      </c>
      <c r="I702" s="30">
        <v>5593</v>
      </c>
      <c r="J702" s="28" t="str">
        <f t="shared" si="84"/>
        <v>М</v>
      </c>
      <c r="K702" s="141">
        <v>0.10759259259259259</v>
      </c>
      <c r="L702" s="90">
        <f t="shared" si="86"/>
        <v>0.25800999915556461</v>
      </c>
      <c r="M702" s="99">
        <f t="shared" si="87"/>
        <v>2.574916722831575</v>
      </c>
    </row>
    <row r="703" spans="1:13" x14ac:dyDescent="0.25">
      <c r="A703" s="24" t="str">
        <f t="shared" si="88"/>
        <v>Марафон Налибоки</v>
      </c>
      <c r="B703" s="24" t="str">
        <f t="shared" si="89"/>
        <v>Трейл 21</v>
      </c>
      <c r="C703" s="24" t="str">
        <f t="shared" si="85"/>
        <v>Марафон Налибоки Трейл 21</v>
      </c>
      <c r="D703" s="120">
        <f>VLOOKUP(C703,Гонки!$E$1:$O$30,11,FALSE)</f>
        <v>9.9799105897405713</v>
      </c>
      <c r="E703" s="31" t="s">
        <v>278</v>
      </c>
      <c r="F703" s="108">
        <f>IF(E703="Ж",VLOOKUP(C703,Гонки!$E$2:$Q$30,12,FALSE),VLOOKUP(C703,Гонки!$E$2:$Q$30,13,FALSE))</f>
        <v>74</v>
      </c>
      <c r="G703" s="43" t="s">
        <v>626</v>
      </c>
      <c r="H703" s="30">
        <v>1992</v>
      </c>
      <c r="I703" s="30">
        <v>4220</v>
      </c>
      <c r="J703" s="28" t="str">
        <f t="shared" si="84"/>
        <v>М</v>
      </c>
      <c r="K703" s="141">
        <v>0.11105324074074074</v>
      </c>
      <c r="L703" s="90">
        <f t="shared" si="86"/>
        <v>0.23463346017408857</v>
      </c>
      <c r="M703" s="99">
        <f t="shared" si="87"/>
        <v>2.3416209538988593</v>
      </c>
    </row>
    <row r="704" spans="1:13" x14ac:dyDescent="0.25">
      <c r="A704" s="24" t="str">
        <f t="shared" si="88"/>
        <v>Марафон Налибоки</v>
      </c>
      <c r="B704" s="24" t="str">
        <f t="shared" si="89"/>
        <v>Трейл 21</v>
      </c>
      <c r="C704" s="24" t="str">
        <f t="shared" si="85"/>
        <v>Марафон Налибоки Трейл 21</v>
      </c>
      <c r="D704" s="120">
        <f>VLOOKUP(C704,Гонки!$E$1:$O$30,11,FALSE)</f>
        <v>9.9799105897405713</v>
      </c>
      <c r="E704" s="31" t="s">
        <v>278</v>
      </c>
      <c r="F704" s="108">
        <f>IF(E704="Ж",VLOOKUP(C704,Гонки!$E$2:$Q$30,12,FALSE),VLOOKUP(C704,Гонки!$E$2:$Q$30,13,FALSE))</f>
        <v>74</v>
      </c>
      <c r="G704" s="43" t="s">
        <v>227</v>
      </c>
      <c r="H704" s="30">
        <v>1978</v>
      </c>
      <c r="I704" s="30"/>
      <c r="J704" s="28" t="str">
        <f t="shared" si="84"/>
        <v>М</v>
      </c>
      <c r="K704" s="141">
        <v>0.11812499999999999</v>
      </c>
      <c r="L704" s="90">
        <f t="shared" si="86"/>
        <v>0.19496568973208689</v>
      </c>
      <c r="M704" s="99">
        <f t="shared" si="87"/>
        <v>1.9457401515933286</v>
      </c>
    </row>
    <row r="705" spans="1:13" x14ac:dyDescent="0.25">
      <c r="A705" s="24" t="str">
        <f t="shared" si="88"/>
        <v>Марафон Налибоки</v>
      </c>
      <c r="B705" s="24" t="str">
        <f t="shared" si="89"/>
        <v>Трейл 21</v>
      </c>
      <c r="C705" s="24" t="str">
        <f t="shared" si="85"/>
        <v>Марафон Налибоки Трейл 21</v>
      </c>
      <c r="D705" s="120">
        <f>VLOOKUP(C705,Гонки!$E$1:$O$30,11,FALSE)</f>
        <v>9.9799105897405713</v>
      </c>
      <c r="E705" s="31" t="s">
        <v>278</v>
      </c>
      <c r="F705" s="108">
        <f>IF(E705="Ж",VLOOKUP(C705,Гонки!$E$2:$Q$30,12,FALSE),VLOOKUP(C705,Гонки!$E$2:$Q$30,13,FALSE))</f>
        <v>74</v>
      </c>
      <c r="G705" s="43" t="s">
        <v>494</v>
      </c>
      <c r="H705" s="30">
        <v>1973</v>
      </c>
      <c r="I705" s="30">
        <v>5369</v>
      </c>
      <c r="J705" s="28" t="str">
        <f t="shared" si="84"/>
        <v>М</v>
      </c>
      <c r="K705" s="141">
        <v>0.11923611111111111</v>
      </c>
      <c r="L705" s="90">
        <f t="shared" si="86"/>
        <v>0.18956591254189492</v>
      </c>
      <c r="M705" s="99">
        <f t="shared" si="87"/>
        <v>1.8918508580306921</v>
      </c>
    </row>
    <row r="706" spans="1:13" x14ac:dyDescent="0.25">
      <c r="A706" s="24" t="str">
        <f t="shared" si="88"/>
        <v>Марафон Налибоки</v>
      </c>
      <c r="B706" s="24" t="str">
        <f t="shared" si="89"/>
        <v>Трейл 21</v>
      </c>
      <c r="C706" s="24" t="str">
        <f t="shared" si="85"/>
        <v>Марафон Налибоки Трейл 21</v>
      </c>
      <c r="D706" s="120">
        <f>VLOOKUP(C706,Гонки!$E$1:$O$30,11,FALSE)</f>
        <v>9.9799105897405713</v>
      </c>
      <c r="E706" s="31" t="s">
        <v>278</v>
      </c>
      <c r="F706" s="108">
        <f>IF(E706="Ж",VLOOKUP(C706,Гонки!$E$2:$Q$30,12,FALSE),VLOOKUP(C706,Гонки!$E$2:$Q$30,13,FALSE))</f>
        <v>74</v>
      </c>
      <c r="G706" s="43" t="s">
        <v>661</v>
      </c>
      <c r="H706" s="30">
        <v>1979</v>
      </c>
      <c r="I706" s="30"/>
      <c r="J706" s="28" t="str">
        <f t="shared" ref="J706:J769" si="90">E706</f>
        <v>М</v>
      </c>
      <c r="K706" s="141">
        <v>0.12114583333333334</v>
      </c>
      <c r="L706" s="90">
        <f t="shared" si="86"/>
        <v>0.18074163639558288</v>
      </c>
      <c r="M706" s="99">
        <f t="shared" si="87"/>
        <v>1.8037853710713174</v>
      </c>
    </row>
    <row r="707" spans="1:13" x14ac:dyDescent="0.25">
      <c r="A707" s="24" t="str">
        <f t="shared" si="88"/>
        <v>Марафон Налибоки</v>
      </c>
      <c r="B707" s="24" t="str">
        <f t="shared" si="89"/>
        <v>Трейл 21</v>
      </c>
      <c r="C707" s="24" t="str">
        <f t="shared" si="85"/>
        <v>Марафон Налибоки Трейл 21</v>
      </c>
      <c r="D707" s="120">
        <f>VLOOKUP(C707,Гонки!$E$1:$O$30,11,FALSE)</f>
        <v>9.9799105897405713</v>
      </c>
      <c r="E707" s="31" t="s">
        <v>278</v>
      </c>
      <c r="F707" s="108">
        <f>IF(E707="Ж",VLOOKUP(C707,Гонки!$E$2:$Q$30,12,FALSE),VLOOKUP(C707,Гонки!$E$2:$Q$30,13,FALSE))</f>
        <v>74</v>
      </c>
      <c r="G707" s="43" t="s">
        <v>640</v>
      </c>
      <c r="H707" s="30">
        <v>1986</v>
      </c>
      <c r="I707" s="30">
        <v>1305</v>
      </c>
      <c r="J707" s="28" t="str">
        <f t="shared" si="90"/>
        <v>М</v>
      </c>
      <c r="K707" s="141">
        <v>0.12181712962962964</v>
      </c>
      <c r="L707" s="90">
        <f t="shared" si="86"/>
        <v>0.17777003951405526</v>
      </c>
      <c r="M707" s="99">
        <f t="shared" si="87"/>
        <v>1.77412909988492</v>
      </c>
    </row>
    <row r="708" spans="1:13" x14ac:dyDescent="0.25">
      <c r="A708" s="24" t="str">
        <f t="shared" si="88"/>
        <v>Марафон Налибоки</v>
      </c>
      <c r="B708" s="24" t="str">
        <f t="shared" si="89"/>
        <v>Трейл 21</v>
      </c>
      <c r="C708" s="24" t="str">
        <f t="shared" si="85"/>
        <v>Марафон Налибоки Трейл 21</v>
      </c>
      <c r="D708" s="120">
        <f>VLOOKUP(C708,Гонки!$E$1:$O$30,11,FALSE)</f>
        <v>9.9799105897405713</v>
      </c>
      <c r="E708" s="31" t="s">
        <v>278</v>
      </c>
      <c r="F708" s="108">
        <f>IF(E708="Ж",VLOOKUP(C708,Гонки!$E$2:$Q$30,12,FALSE),VLOOKUP(C708,Гонки!$E$2:$Q$30,13,FALSE))</f>
        <v>74</v>
      </c>
      <c r="G708" s="43" t="s">
        <v>232</v>
      </c>
      <c r="H708" s="30">
        <v>1988</v>
      </c>
      <c r="I708" s="30">
        <v>4440</v>
      </c>
      <c r="J708" s="28" t="str">
        <f t="shared" si="90"/>
        <v>М</v>
      </c>
      <c r="K708" s="141">
        <v>0.12260416666666667</v>
      </c>
      <c r="L708" s="90">
        <f t="shared" si="86"/>
        <v>0.17436847352701243</v>
      </c>
      <c r="M708" s="99">
        <f t="shared" si="87"/>
        <v>1.7401817754691298</v>
      </c>
    </row>
    <row r="709" spans="1:13" x14ac:dyDescent="0.25">
      <c r="A709" s="24" t="str">
        <f t="shared" si="88"/>
        <v>Марафон Налибоки</v>
      </c>
      <c r="B709" s="24" t="str">
        <f t="shared" si="89"/>
        <v>Трейл 21</v>
      </c>
      <c r="C709" s="24" t="str">
        <f t="shared" ref="C709:C772" si="91">CONCATENATE(A709," ",B709)</f>
        <v>Марафон Налибоки Трейл 21</v>
      </c>
      <c r="D709" s="120">
        <f>VLOOKUP(C709,Гонки!$E$1:$O$30,11,FALSE)</f>
        <v>9.9799105897405713</v>
      </c>
      <c r="E709" s="31" t="s">
        <v>278</v>
      </c>
      <c r="F709" s="108">
        <f>IF(E709="Ж",VLOOKUP(C709,Гонки!$E$2:$Q$30,12,FALSE),VLOOKUP(C709,Гонки!$E$2:$Q$30,13,FALSE))</f>
        <v>74</v>
      </c>
      <c r="G709" s="43" t="s">
        <v>324</v>
      </c>
      <c r="H709" s="30">
        <v>1983</v>
      </c>
      <c r="I709" s="30">
        <v>3249</v>
      </c>
      <c r="J709" s="28" t="str">
        <f t="shared" si="90"/>
        <v>М</v>
      </c>
      <c r="K709" s="141">
        <v>0.12462962962962963</v>
      </c>
      <c r="L709" s="90">
        <f t="shared" si="86"/>
        <v>0.16600445447928533</v>
      </c>
      <c r="M709" s="99">
        <f t="shared" si="87"/>
        <v>1.6567096132019263</v>
      </c>
    </row>
    <row r="710" spans="1:13" x14ac:dyDescent="0.25">
      <c r="A710" s="24" t="str">
        <f t="shared" si="88"/>
        <v>Марафон Налибоки</v>
      </c>
      <c r="B710" s="24" t="str">
        <f t="shared" si="89"/>
        <v>Трейл 21</v>
      </c>
      <c r="C710" s="24" t="str">
        <f t="shared" si="91"/>
        <v>Марафон Налибоки Трейл 21</v>
      </c>
      <c r="D710" s="120">
        <f>VLOOKUP(C710,Гонки!$E$1:$O$30,11,FALSE)</f>
        <v>9.9799105897405713</v>
      </c>
      <c r="E710" s="31" t="s">
        <v>278</v>
      </c>
      <c r="F710" s="108">
        <f>IF(E710="Ж",VLOOKUP(C710,Гонки!$E$2:$Q$30,12,FALSE),VLOOKUP(C710,Гонки!$E$2:$Q$30,13,FALSE))</f>
        <v>74</v>
      </c>
      <c r="G710" s="43" t="s">
        <v>623</v>
      </c>
      <c r="H710" s="30">
        <v>1990</v>
      </c>
      <c r="I710" s="30">
        <v>213</v>
      </c>
      <c r="J710" s="28" t="str">
        <f t="shared" si="90"/>
        <v>М</v>
      </c>
      <c r="K710" s="141">
        <v>0.12615740740740741</v>
      </c>
      <c r="L710" s="90">
        <f t="shared" si="86"/>
        <v>0.16004620794746671</v>
      </c>
      <c r="M710" s="99">
        <f t="shared" si="87"/>
        <v>1.5972468455427447</v>
      </c>
    </row>
    <row r="711" spans="1:13" x14ac:dyDescent="0.25">
      <c r="A711" s="24" t="str">
        <f t="shared" si="88"/>
        <v>Марафон Налибоки</v>
      </c>
      <c r="B711" s="24" t="str">
        <f t="shared" si="89"/>
        <v>Трейл 21</v>
      </c>
      <c r="C711" s="24" t="str">
        <f t="shared" si="91"/>
        <v>Марафон Налибоки Трейл 21</v>
      </c>
      <c r="D711" s="120">
        <f>VLOOKUP(C711,Гонки!$E$1:$O$30,11,FALSE)</f>
        <v>9.9799105897405713</v>
      </c>
      <c r="E711" s="31" t="s">
        <v>278</v>
      </c>
      <c r="F711" s="108">
        <f>IF(E711="Ж",VLOOKUP(C711,Гонки!$E$2:$Q$30,12,FALSE),VLOOKUP(C711,Гонки!$E$2:$Q$30,13,FALSE))</f>
        <v>74</v>
      </c>
      <c r="G711" s="43" t="s">
        <v>629</v>
      </c>
      <c r="H711" s="30">
        <v>1990</v>
      </c>
      <c r="I711" s="30">
        <v>394</v>
      </c>
      <c r="J711" s="28" t="str">
        <f t="shared" si="90"/>
        <v>М</v>
      </c>
      <c r="K711" s="141">
        <v>0.12984953703703703</v>
      </c>
      <c r="L711" s="90">
        <f t="shared" si="86"/>
        <v>0.14677849773064972</v>
      </c>
      <c r="M711" s="99">
        <f t="shared" si="87"/>
        <v>1.4648362838483235</v>
      </c>
    </row>
    <row r="712" spans="1:13" x14ac:dyDescent="0.25">
      <c r="A712" s="24" t="str">
        <f t="shared" si="88"/>
        <v>Марафон Налибоки</v>
      </c>
      <c r="B712" s="24" t="str">
        <f t="shared" si="89"/>
        <v>Трейл 21</v>
      </c>
      <c r="C712" s="24" t="str">
        <f t="shared" si="91"/>
        <v>Марафон Налибоки Трейл 21</v>
      </c>
      <c r="D712" s="120">
        <f>VLOOKUP(C712,Гонки!$E$1:$O$30,11,FALSE)</f>
        <v>9.9799105897405713</v>
      </c>
      <c r="E712" s="31" t="s">
        <v>278</v>
      </c>
      <c r="F712" s="108">
        <f>IF(E712="Ж",VLOOKUP(C712,Гонки!$E$2:$Q$30,12,FALSE),VLOOKUP(C712,Гонки!$E$2:$Q$30,13,FALSE))</f>
        <v>74</v>
      </c>
      <c r="G712" s="43" t="s">
        <v>648</v>
      </c>
      <c r="H712" s="30">
        <v>1980</v>
      </c>
      <c r="I712" s="30">
        <v>5966</v>
      </c>
      <c r="J712" s="28" t="str">
        <f t="shared" si="90"/>
        <v>М</v>
      </c>
      <c r="K712" s="141">
        <v>0.13592592592592592</v>
      </c>
      <c r="L712" s="90">
        <f t="shared" si="86"/>
        <v>0.12796074347770559</v>
      </c>
      <c r="M712" s="99">
        <f t="shared" si="87"/>
        <v>1.2770367789042307</v>
      </c>
    </row>
    <row r="713" spans="1:13" x14ac:dyDescent="0.25">
      <c r="A713" s="24" t="str">
        <f t="shared" si="88"/>
        <v>Марафон Налибоки</v>
      </c>
      <c r="B713" s="24" t="str">
        <f t="shared" si="89"/>
        <v>Трейл 21</v>
      </c>
      <c r="C713" s="24" t="str">
        <f t="shared" si="91"/>
        <v>Марафон Налибоки Трейл 21</v>
      </c>
      <c r="D713" s="120">
        <f>VLOOKUP(C713,Гонки!$E$1:$O$30,11,FALSE)</f>
        <v>9.9799105897405713</v>
      </c>
      <c r="E713" s="31" t="s">
        <v>278</v>
      </c>
      <c r="F713" s="108">
        <f>IF(E713="Ж",VLOOKUP(C713,Гонки!$E$2:$Q$30,12,FALSE),VLOOKUP(C713,Гонки!$E$2:$Q$30,13,FALSE))</f>
        <v>74</v>
      </c>
      <c r="G713" s="43" t="s">
        <v>665</v>
      </c>
      <c r="H713" s="30">
        <v>1967</v>
      </c>
      <c r="I713" s="30"/>
      <c r="J713" s="28" t="str">
        <f t="shared" si="90"/>
        <v>М</v>
      </c>
      <c r="K713" s="141">
        <v>0.1429398148148148</v>
      </c>
      <c r="L713" s="90">
        <f t="shared" si="86"/>
        <v>0.11003326747875454</v>
      </c>
      <c r="M713" s="99">
        <f t="shared" si="87"/>
        <v>1.0981221713349794</v>
      </c>
    </row>
    <row r="714" spans="1:13" x14ac:dyDescent="0.25">
      <c r="A714" s="24" t="str">
        <f t="shared" si="88"/>
        <v>Марафон Налибоки</v>
      </c>
      <c r="B714" s="24" t="str">
        <f t="shared" si="89"/>
        <v>Трейл 21</v>
      </c>
      <c r="C714" s="24" t="str">
        <f t="shared" si="91"/>
        <v>Марафон Налибоки Трейл 21</v>
      </c>
      <c r="D714" s="120">
        <f>VLOOKUP(C714,Гонки!$E$1:$O$30,11,FALSE)</f>
        <v>9.9799105897405713</v>
      </c>
      <c r="E714" s="31" t="s">
        <v>278</v>
      </c>
      <c r="F714" s="108">
        <f>IF(E714="Ж",VLOOKUP(C714,Гонки!$E$2:$Q$30,12,FALSE),VLOOKUP(C714,Гонки!$E$2:$Q$30,13,FALSE))</f>
        <v>74</v>
      </c>
      <c r="G714" s="43" t="s">
        <v>643</v>
      </c>
      <c r="H714" s="30">
        <v>1985</v>
      </c>
      <c r="I714" s="30">
        <v>2308</v>
      </c>
      <c r="J714" s="28" t="str">
        <f t="shared" si="90"/>
        <v>М</v>
      </c>
      <c r="K714" s="141">
        <v>0.14701388888888889</v>
      </c>
      <c r="L714" s="90">
        <f t="shared" si="86"/>
        <v>0.10113664838941411</v>
      </c>
      <c r="M714" s="99">
        <f t="shared" si="87"/>
        <v>1.0093347082723825</v>
      </c>
    </row>
    <row r="715" spans="1:13" x14ac:dyDescent="0.25">
      <c r="A715" s="24" t="str">
        <f t="shared" si="88"/>
        <v>Марафон Налибоки</v>
      </c>
      <c r="B715" s="24" t="str">
        <f t="shared" si="89"/>
        <v>Трейл 21</v>
      </c>
      <c r="C715" s="24" t="str">
        <f t="shared" si="91"/>
        <v>Марафон Налибоки Трейл 21</v>
      </c>
      <c r="D715" s="120">
        <f>VLOOKUP(C715,Гонки!$E$1:$O$30,11,FALSE)</f>
        <v>9.9799105897405713</v>
      </c>
      <c r="E715" s="31" t="s">
        <v>278</v>
      </c>
      <c r="F715" s="108">
        <f>IF(E715="Ж",VLOOKUP(C715,Гонки!$E$2:$Q$30,12,FALSE),VLOOKUP(C715,Гонки!$E$2:$Q$30,13,FALSE))</f>
        <v>74</v>
      </c>
      <c r="G715" s="43" t="s">
        <v>244</v>
      </c>
      <c r="H715" s="30">
        <v>1991</v>
      </c>
      <c r="I715" s="30">
        <v>4029</v>
      </c>
      <c r="J715" s="28" t="str">
        <f t="shared" si="90"/>
        <v>М</v>
      </c>
      <c r="K715" s="141">
        <v>0.15313657407407408</v>
      </c>
      <c r="L715" s="90">
        <f t="shared" ref="L715:L723" si="92">($K$650/K715)^3</f>
        <v>8.9484305980834011E-2</v>
      </c>
      <c r="M715" s="99">
        <f t="shared" si="87"/>
        <v>0.89304537287371089</v>
      </c>
    </row>
    <row r="716" spans="1:13" x14ac:dyDescent="0.25">
      <c r="A716" s="24" t="str">
        <f t="shared" si="88"/>
        <v>Марафон Налибоки</v>
      </c>
      <c r="B716" s="24" t="str">
        <f t="shared" si="89"/>
        <v>Трейл 21</v>
      </c>
      <c r="C716" s="24" t="str">
        <f t="shared" si="91"/>
        <v>Марафон Налибоки Трейл 21</v>
      </c>
      <c r="D716" s="120">
        <f>VLOOKUP(C716,Гонки!$E$1:$O$30,11,FALSE)</f>
        <v>9.9799105897405713</v>
      </c>
      <c r="E716" s="31" t="s">
        <v>278</v>
      </c>
      <c r="F716" s="108">
        <f>IF(E716="Ж",VLOOKUP(C716,Гонки!$E$2:$Q$30,12,FALSE),VLOOKUP(C716,Гонки!$E$2:$Q$30,13,FALSE))</f>
        <v>74</v>
      </c>
      <c r="G716" s="43" t="s">
        <v>658</v>
      </c>
      <c r="H716" s="30">
        <v>1979</v>
      </c>
      <c r="I716" s="30">
        <v>436</v>
      </c>
      <c r="J716" s="28" t="str">
        <f t="shared" si="90"/>
        <v>М</v>
      </c>
      <c r="K716" s="141">
        <v>0.15600694444444443</v>
      </c>
      <c r="L716" s="90">
        <f t="shared" si="92"/>
        <v>8.4635363254769336E-2</v>
      </c>
      <c r="M716" s="99">
        <f t="shared" si="87"/>
        <v>0.84465335801281249</v>
      </c>
    </row>
    <row r="717" spans="1:13" x14ac:dyDescent="0.25">
      <c r="A717" s="24" t="str">
        <f t="shared" si="88"/>
        <v>Марафон Налибоки</v>
      </c>
      <c r="B717" s="24" t="str">
        <f t="shared" si="89"/>
        <v>Трейл 21</v>
      </c>
      <c r="C717" s="24" t="str">
        <f t="shared" si="91"/>
        <v>Марафон Налибоки Трейл 21</v>
      </c>
      <c r="D717" s="120">
        <f>VLOOKUP(C717,Гонки!$E$1:$O$30,11,FALSE)</f>
        <v>9.9799105897405713</v>
      </c>
      <c r="E717" s="31" t="s">
        <v>278</v>
      </c>
      <c r="F717" s="108">
        <f>IF(E717="Ж",VLOOKUP(C717,Гонки!$E$2:$Q$30,12,FALSE),VLOOKUP(C717,Гонки!$E$2:$Q$30,13,FALSE))</f>
        <v>74</v>
      </c>
      <c r="G717" s="43" t="s">
        <v>628</v>
      </c>
      <c r="H717" s="30">
        <v>1994</v>
      </c>
      <c r="I717" s="30"/>
      <c r="J717" s="28" t="str">
        <f t="shared" si="90"/>
        <v>М</v>
      </c>
      <c r="K717" s="141">
        <v>0.15608796296296296</v>
      </c>
      <c r="L717" s="90">
        <f t="shared" si="92"/>
        <v>8.450363996793922E-2</v>
      </c>
      <c r="M717" s="99">
        <f t="shared" si="87"/>
        <v>0.84333877138766122</v>
      </c>
    </row>
    <row r="718" spans="1:13" x14ac:dyDescent="0.25">
      <c r="A718" s="24" t="str">
        <f t="shared" si="88"/>
        <v>Марафон Налибоки</v>
      </c>
      <c r="B718" s="24" t="str">
        <f t="shared" si="89"/>
        <v>Трейл 21</v>
      </c>
      <c r="C718" s="24" t="str">
        <f t="shared" si="91"/>
        <v>Марафон Налибоки Трейл 21</v>
      </c>
      <c r="D718" s="120">
        <f>VLOOKUP(C718,Гонки!$E$1:$O$30,11,FALSE)</f>
        <v>9.9799105897405713</v>
      </c>
      <c r="E718" s="31" t="s">
        <v>278</v>
      </c>
      <c r="F718" s="108">
        <f>IF(E718="Ж",VLOOKUP(C718,Гонки!$E$2:$Q$30,12,FALSE),VLOOKUP(C718,Гонки!$E$2:$Q$30,13,FALSE))</f>
        <v>74</v>
      </c>
      <c r="G718" s="43" t="s">
        <v>654</v>
      </c>
      <c r="H718" s="30">
        <v>1989</v>
      </c>
      <c r="I718" s="30"/>
      <c r="J718" s="28" t="str">
        <f t="shared" si="90"/>
        <v>М</v>
      </c>
      <c r="K718" s="141">
        <v>0.16126157407407407</v>
      </c>
      <c r="L718" s="90">
        <f t="shared" si="92"/>
        <v>7.6628614123695038E-2</v>
      </c>
      <c r="M718" s="99">
        <f t="shared" si="87"/>
        <v>0.76474671757020807</v>
      </c>
    </row>
    <row r="719" spans="1:13" x14ac:dyDescent="0.25">
      <c r="A719" s="24" t="str">
        <f t="shared" si="88"/>
        <v>Марафон Налибоки</v>
      </c>
      <c r="B719" s="24" t="str">
        <f t="shared" si="89"/>
        <v>Трейл 21</v>
      </c>
      <c r="C719" s="24" t="str">
        <f t="shared" si="91"/>
        <v>Марафон Налибоки Трейл 21</v>
      </c>
      <c r="D719" s="120">
        <f>VLOOKUP(C719,Гонки!$E$1:$O$30,11,FALSE)</f>
        <v>9.9799105897405713</v>
      </c>
      <c r="E719" s="31" t="s">
        <v>278</v>
      </c>
      <c r="F719" s="108">
        <f>IF(E719="Ж",VLOOKUP(C719,Гонки!$E$2:$Q$30,12,FALSE),VLOOKUP(C719,Гонки!$E$2:$Q$30,13,FALSE))</f>
        <v>74</v>
      </c>
      <c r="G719" s="43" t="s">
        <v>653</v>
      </c>
      <c r="H719" s="30">
        <v>1988</v>
      </c>
      <c r="I719" s="30"/>
      <c r="J719" s="28" t="str">
        <f t="shared" si="90"/>
        <v>М</v>
      </c>
      <c r="K719" s="141">
        <v>0.16127314814814817</v>
      </c>
      <c r="L719" s="90">
        <f t="shared" si="92"/>
        <v>7.6612117113176059E-2</v>
      </c>
      <c r="M719" s="99">
        <f t="shared" si="87"/>
        <v>0.76458207888023055</v>
      </c>
    </row>
    <row r="720" spans="1:13" x14ac:dyDescent="0.25">
      <c r="A720" s="24" t="str">
        <f t="shared" si="88"/>
        <v>Марафон Налибоки</v>
      </c>
      <c r="B720" s="24" t="str">
        <f t="shared" si="89"/>
        <v>Трейл 21</v>
      </c>
      <c r="C720" s="24" t="str">
        <f t="shared" si="91"/>
        <v>Марафон Налибоки Трейл 21</v>
      </c>
      <c r="D720" s="120">
        <f>VLOOKUP(C720,Гонки!$E$1:$O$30,11,FALSE)</f>
        <v>9.9799105897405713</v>
      </c>
      <c r="E720" s="31" t="s">
        <v>278</v>
      </c>
      <c r="F720" s="108">
        <f>IF(E720="Ж",VLOOKUP(C720,Гонки!$E$2:$Q$30,12,FALSE),VLOOKUP(C720,Гонки!$E$2:$Q$30,13,FALSE))</f>
        <v>74</v>
      </c>
      <c r="G720" s="43" t="s">
        <v>669</v>
      </c>
      <c r="H720" s="30">
        <v>1979</v>
      </c>
      <c r="I720" s="30"/>
      <c r="J720" s="28" t="str">
        <f t="shared" si="90"/>
        <v>М</v>
      </c>
      <c r="K720" s="141">
        <v>0.20162037037037037</v>
      </c>
      <c r="L720" s="90">
        <f t="shared" si="92"/>
        <v>3.9208518295384222E-2</v>
      </c>
      <c r="M720" s="99">
        <f t="shared" si="87"/>
        <v>0.39129750694414195</v>
      </c>
    </row>
    <row r="721" spans="1:13" x14ac:dyDescent="0.25">
      <c r="A721" s="24" t="str">
        <f t="shared" si="88"/>
        <v>Марафон Налибоки</v>
      </c>
      <c r="B721" s="24" t="str">
        <f t="shared" si="89"/>
        <v>Трейл 21</v>
      </c>
      <c r="C721" s="24" t="str">
        <f t="shared" si="91"/>
        <v>Марафон Налибоки Трейл 21</v>
      </c>
      <c r="D721" s="120">
        <f>VLOOKUP(C721,Гонки!$E$1:$O$30,11,FALSE)</f>
        <v>9.9799105897405713</v>
      </c>
      <c r="E721" s="31" t="s">
        <v>278</v>
      </c>
      <c r="F721" s="108">
        <f>IF(E721="Ж",VLOOKUP(C721,Гонки!$E$2:$Q$30,12,FALSE),VLOOKUP(C721,Гонки!$E$2:$Q$30,13,FALSE))</f>
        <v>74</v>
      </c>
      <c r="G721" s="43" t="s">
        <v>670</v>
      </c>
      <c r="H721" s="30">
        <v>2005</v>
      </c>
      <c r="I721" s="30"/>
      <c r="J721" s="28" t="str">
        <f t="shared" si="90"/>
        <v>М</v>
      </c>
      <c r="K721" s="141">
        <v>0.20162037037037037</v>
      </c>
      <c r="L721" s="90">
        <f t="shared" si="92"/>
        <v>3.9208518295384222E-2</v>
      </c>
      <c r="M721" s="99">
        <f t="shared" si="87"/>
        <v>0.39129750694414195</v>
      </c>
    </row>
    <row r="722" spans="1:13" x14ac:dyDescent="0.25">
      <c r="A722" s="24" t="str">
        <f t="shared" si="88"/>
        <v>Марафон Налибоки</v>
      </c>
      <c r="B722" s="24" t="str">
        <f t="shared" si="89"/>
        <v>Трейл 21</v>
      </c>
      <c r="C722" s="24" t="str">
        <f t="shared" si="91"/>
        <v>Марафон Налибоки Трейл 21</v>
      </c>
      <c r="D722" s="120">
        <f>VLOOKUP(C722,Гонки!$E$1:$O$30,11,FALSE)</f>
        <v>9.9799105897405713</v>
      </c>
      <c r="E722" s="31" t="s">
        <v>278</v>
      </c>
      <c r="F722" s="108">
        <f>IF(E722="Ж",VLOOKUP(C722,Гонки!$E$2:$Q$30,12,FALSE),VLOOKUP(C722,Гонки!$E$2:$Q$30,13,FALSE))</f>
        <v>74</v>
      </c>
      <c r="G722" s="43" t="s">
        <v>663</v>
      </c>
      <c r="H722" s="30">
        <v>1961</v>
      </c>
      <c r="I722" s="30">
        <v>1755</v>
      </c>
      <c r="J722" s="28" t="str">
        <f t="shared" si="90"/>
        <v>М</v>
      </c>
      <c r="K722" s="141">
        <v>0.21400462962962963</v>
      </c>
      <c r="L722" s="90">
        <f t="shared" si="92"/>
        <v>3.2787941307181809E-2</v>
      </c>
      <c r="M722" s="99">
        <f t="shared" si="87"/>
        <v>0.32722072266733604</v>
      </c>
    </row>
    <row r="723" spans="1:13" x14ac:dyDescent="0.25">
      <c r="A723" s="24" t="str">
        <f t="shared" si="88"/>
        <v>Марафон Налибоки</v>
      </c>
      <c r="B723" s="24" t="str">
        <f t="shared" si="89"/>
        <v>Трейл 21</v>
      </c>
      <c r="C723" s="24" t="str">
        <f t="shared" si="91"/>
        <v>Марафон Налибоки Трейл 21</v>
      </c>
      <c r="D723" s="120">
        <f>VLOOKUP(C723,Гонки!$E$1:$O$30,11,FALSE)</f>
        <v>9.9799105897405713</v>
      </c>
      <c r="E723" s="31" t="s">
        <v>278</v>
      </c>
      <c r="F723" s="108">
        <f>IF(E723="Ж",VLOOKUP(C723,Гонки!$E$2:$Q$30,12,FALSE),VLOOKUP(C723,Гонки!$E$2:$Q$30,13,FALSE))</f>
        <v>74</v>
      </c>
      <c r="G723" s="43" t="s">
        <v>668</v>
      </c>
      <c r="H723" s="30">
        <v>2018</v>
      </c>
      <c r="I723" s="30">
        <v>5773</v>
      </c>
      <c r="J723" s="28" t="str">
        <f t="shared" si="90"/>
        <v>М</v>
      </c>
      <c r="K723" s="141">
        <v>0.29141203703703705</v>
      </c>
      <c r="L723" s="90">
        <f t="shared" si="92"/>
        <v>1.2985575297187869E-2</v>
      </c>
      <c r="M723" s="99">
        <f t="shared" si="87"/>
        <v>0.12959488042227879</v>
      </c>
    </row>
    <row r="724" spans="1:13" x14ac:dyDescent="0.25">
      <c r="A724" s="24" t="str">
        <f t="shared" si="88"/>
        <v>Марафон Налибоки</v>
      </c>
      <c r="B724" s="24" t="str">
        <f>Гонки!D16</f>
        <v>Трейл 42</v>
      </c>
      <c r="C724" s="24" t="str">
        <f t="shared" si="91"/>
        <v>Марафон Налибоки Трейл 42</v>
      </c>
      <c r="D724" s="120">
        <f>VLOOKUP(C724,Гонки!$E$1:$O$30,11,FALSE)</f>
        <v>14.266907446536784</v>
      </c>
      <c r="E724" s="31" t="s">
        <v>64</v>
      </c>
      <c r="F724" s="108">
        <f>IF(E724="Ж",VLOOKUP(C724,Гонки!$E$2:$Q$30,12,FALSE),VLOOKUP(C724,Гонки!$E$2:$Q$30,13,FALSE))</f>
        <v>17</v>
      </c>
      <c r="G724" s="24" t="s">
        <v>552</v>
      </c>
      <c r="H724" s="13">
        <v>1988</v>
      </c>
      <c r="I724" s="13">
        <v>3121</v>
      </c>
      <c r="J724" s="28" t="str">
        <f t="shared" si="90"/>
        <v>Ж</v>
      </c>
      <c r="K724" s="89">
        <v>0.16421296296296298</v>
      </c>
      <c r="L724" s="90">
        <f>($K$724/K724)^3</f>
        <v>1</v>
      </c>
      <c r="M724" s="99">
        <f t="shared" si="87"/>
        <v>14.266907446536784</v>
      </c>
    </row>
    <row r="725" spans="1:13" x14ac:dyDescent="0.25">
      <c r="A725" s="24" t="str">
        <f t="shared" si="88"/>
        <v>Марафон Налибоки</v>
      </c>
      <c r="B725" s="24" t="str">
        <f>$B$724</f>
        <v>Трейл 42</v>
      </c>
      <c r="C725" s="24" t="str">
        <f t="shared" si="91"/>
        <v>Марафон Налибоки Трейл 42</v>
      </c>
      <c r="D725" s="120">
        <f>VLOOKUP(C725,Гонки!$E$1:$O$30,11,FALSE)</f>
        <v>14.266907446536784</v>
      </c>
      <c r="E725" s="31" t="s">
        <v>64</v>
      </c>
      <c r="F725" s="108">
        <f>IF(E725="Ж",VLOOKUP(C725,Гонки!$E$2:$Q$30,12,FALSE),VLOOKUP(C725,Гонки!$E$2:$Q$30,13,FALSE))</f>
        <v>17</v>
      </c>
      <c r="G725" s="24" t="s">
        <v>118</v>
      </c>
      <c r="H725" s="13">
        <v>1988</v>
      </c>
      <c r="I725" s="13">
        <v>4760</v>
      </c>
      <c r="J725" s="28" t="str">
        <f t="shared" si="90"/>
        <v>Ж</v>
      </c>
      <c r="K725" s="89">
        <v>0.16761574074074073</v>
      </c>
      <c r="L725" s="90">
        <f t="shared" ref="L725:L740" si="93">($K$724/K725)^3</f>
        <v>0.94032484261536853</v>
      </c>
      <c r="M725" s="99">
        <f t="shared" si="87"/>
        <v>13.415527499272731</v>
      </c>
    </row>
    <row r="726" spans="1:13" x14ac:dyDescent="0.25">
      <c r="A726" s="24" t="str">
        <f t="shared" si="88"/>
        <v>Марафон Налибоки</v>
      </c>
      <c r="B726" s="24" t="str">
        <f t="shared" ref="B726:B781" si="94">$B$724</f>
        <v>Трейл 42</v>
      </c>
      <c r="C726" s="24" t="str">
        <f t="shared" si="91"/>
        <v>Марафон Налибоки Трейл 42</v>
      </c>
      <c r="D726" s="120">
        <f>VLOOKUP(C726,Гонки!$E$1:$O$30,11,FALSE)</f>
        <v>14.266907446536784</v>
      </c>
      <c r="E726" s="31" t="s">
        <v>64</v>
      </c>
      <c r="F726" s="108">
        <f>IF(E726="Ж",VLOOKUP(C726,Гонки!$E$2:$Q$30,12,FALSE),VLOOKUP(C726,Гонки!$E$2:$Q$30,13,FALSE))</f>
        <v>17</v>
      </c>
      <c r="G726" s="24" t="s">
        <v>563</v>
      </c>
      <c r="H726" s="13">
        <v>1983</v>
      </c>
      <c r="I726" s="13">
        <v>3313</v>
      </c>
      <c r="J726" s="28" t="str">
        <f t="shared" si="90"/>
        <v>Ж</v>
      </c>
      <c r="K726" s="89">
        <v>0.16798611111111109</v>
      </c>
      <c r="L726" s="90">
        <f t="shared" si="93"/>
        <v>0.93411895146490254</v>
      </c>
      <c r="M726" s="99">
        <f t="shared" si="87"/>
        <v>13.32698862460575</v>
      </c>
    </row>
    <row r="727" spans="1:13" x14ac:dyDescent="0.25">
      <c r="A727" s="24" t="str">
        <f t="shared" si="88"/>
        <v>Марафон Налибоки</v>
      </c>
      <c r="B727" s="24" t="str">
        <f t="shared" si="94"/>
        <v>Трейл 42</v>
      </c>
      <c r="C727" s="24" t="str">
        <f t="shared" si="91"/>
        <v>Марафон Налибоки Трейл 42</v>
      </c>
      <c r="D727" s="120">
        <f>VLOOKUP(C727,Гонки!$E$1:$O$30,11,FALSE)</f>
        <v>14.266907446536784</v>
      </c>
      <c r="E727" s="31" t="s">
        <v>64</v>
      </c>
      <c r="F727" s="108">
        <f>IF(E727="Ж",VLOOKUP(C727,Гонки!$E$2:$Q$30,12,FALSE),VLOOKUP(C727,Гонки!$E$2:$Q$30,13,FALSE))</f>
        <v>17</v>
      </c>
      <c r="G727" s="24" t="s">
        <v>565</v>
      </c>
      <c r="H727" s="13">
        <v>1978</v>
      </c>
      <c r="I727" s="13">
        <v>4703</v>
      </c>
      <c r="J727" s="28" t="str">
        <f t="shared" si="90"/>
        <v>Ж</v>
      </c>
      <c r="K727" s="89">
        <v>0.17628472222222222</v>
      </c>
      <c r="L727" s="90">
        <f t="shared" si="93"/>
        <v>0.80831062038519597</v>
      </c>
      <c r="M727" s="99">
        <f t="shared" si="87"/>
        <v>11.53209280908832</v>
      </c>
    </row>
    <row r="728" spans="1:13" x14ac:dyDescent="0.25">
      <c r="A728" s="24" t="str">
        <f t="shared" si="88"/>
        <v>Марафон Налибоки</v>
      </c>
      <c r="B728" s="24" t="str">
        <f t="shared" si="94"/>
        <v>Трейл 42</v>
      </c>
      <c r="C728" s="24" t="str">
        <f t="shared" si="91"/>
        <v>Марафон Налибоки Трейл 42</v>
      </c>
      <c r="D728" s="120">
        <f>VLOOKUP(C728,Гонки!$E$1:$O$30,11,FALSE)</f>
        <v>14.266907446536784</v>
      </c>
      <c r="E728" s="31" t="s">
        <v>64</v>
      </c>
      <c r="F728" s="108">
        <f>IF(E728="Ж",VLOOKUP(C728,Гонки!$E$2:$Q$30,12,FALSE),VLOOKUP(C728,Гонки!$E$2:$Q$30,13,FALSE))</f>
        <v>17</v>
      </c>
      <c r="G728" s="24" t="s">
        <v>557</v>
      </c>
      <c r="H728" s="13">
        <v>1990</v>
      </c>
      <c r="I728" s="13">
        <v>1709</v>
      </c>
      <c r="J728" s="28" t="str">
        <f t="shared" si="90"/>
        <v>Ж</v>
      </c>
      <c r="K728" s="89">
        <v>0.18002314814814815</v>
      </c>
      <c r="L728" s="90">
        <f t="shared" si="93"/>
        <v>0.75899209999141937</v>
      </c>
      <c r="M728" s="99">
        <f t="shared" si="87"/>
        <v>10.828470043230173</v>
      </c>
    </row>
    <row r="729" spans="1:13" x14ac:dyDescent="0.25">
      <c r="A729" s="24" t="str">
        <f t="shared" si="88"/>
        <v>Марафон Налибоки</v>
      </c>
      <c r="B729" s="24" t="str">
        <f t="shared" si="94"/>
        <v>Трейл 42</v>
      </c>
      <c r="C729" s="24" t="str">
        <f t="shared" si="91"/>
        <v>Марафон Налибоки Трейл 42</v>
      </c>
      <c r="D729" s="120">
        <f>VLOOKUP(C729,Гонки!$E$1:$O$30,11,FALSE)</f>
        <v>14.266907446536784</v>
      </c>
      <c r="E729" s="31" t="s">
        <v>64</v>
      </c>
      <c r="F729" s="108">
        <f>IF(E729="Ж",VLOOKUP(C729,Гонки!$E$2:$Q$30,12,FALSE),VLOOKUP(C729,Гонки!$E$2:$Q$30,13,FALSE))</f>
        <v>17</v>
      </c>
      <c r="G729" s="24" t="s">
        <v>121</v>
      </c>
      <c r="H729" s="13">
        <v>1986</v>
      </c>
      <c r="I729" s="13">
        <v>3783</v>
      </c>
      <c r="J729" s="28" t="str">
        <f t="shared" si="90"/>
        <v>Ж</v>
      </c>
      <c r="K729" s="89">
        <v>0.18831018518518519</v>
      </c>
      <c r="L729" s="90">
        <f t="shared" si="93"/>
        <v>0.66313336647224241</v>
      </c>
      <c r="M729" s="99">
        <f t="shared" si="87"/>
        <v>9.4608623641698415</v>
      </c>
    </row>
    <row r="730" spans="1:13" x14ac:dyDescent="0.25">
      <c r="A730" s="24" t="str">
        <f t="shared" si="88"/>
        <v>Марафон Налибоки</v>
      </c>
      <c r="B730" s="24" t="str">
        <f t="shared" si="94"/>
        <v>Трейл 42</v>
      </c>
      <c r="C730" s="24" t="str">
        <f t="shared" si="91"/>
        <v>Марафон Налибоки Трейл 42</v>
      </c>
      <c r="D730" s="120">
        <f>VLOOKUP(C730,Гонки!$E$1:$O$30,11,FALSE)</f>
        <v>14.266907446536784</v>
      </c>
      <c r="E730" s="31" t="s">
        <v>64</v>
      </c>
      <c r="F730" s="108">
        <f>IF(E730="Ж",VLOOKUP(C730,Гонки!$E$2:$Q$30,12,FALSE),VLOOKUP(C730,Гонки!$E$2:$Q$30,13,FALSE))</f>
        <v>17</v>
      </c>
      <c r="G730" s="24" t="s">
        <v>561</v>
      </c>
      <c r="H730" s="13">
        <v>1998</v>
      </c>
      <c r="I730" s="13">
        <v>1721</v>
      </c>
      <c r="J730" s="28" t="str">
        <f t="shared" si="90"/>
        <v>Ж</v>
      </c>
      <c r="K730" s="89">
        <v>0.19707175925925924</v>
      </c>
      <c r="L730" s="90">
        <f t="shared" si="93"/>
        <v>0.57856096830022519</v>
      </c>
      <c r="M730" s="99">
        <f t="shared" si="87"/>
        <v>8.254275786918015</v>
      </c>
    </row>
    <row r="731" spans="1:13" x14ac:dyDescent="0.25">
      <c r="A731" s="24" t="str">
        <f t="shared" si="88"/>
        <v>Марафон Налибоки</v>
      </c>
      <c r="B731" s="24" t="str">
        <f t="shared" si="94"/>
        <v>Трейл 42</v>
      </c>
      <c r="C731" s="24" t="str">
        <f t="shared" si="91"/>
        <v>Марафон Налибоки Трейл 42</v>
      </c>
      <c r="D731" s="120">
        <f>VLOOKUP(C731,Гонки!$E$1:$O$30,11,FALSE)</f>
        <v>14.266907446536784</v>
      </c>
      <c r="E731" s="31" t="s">
        <v>64</v>
      </c>
      <c r="F731" s="108">
        <f>IF(E731="Ж",VLOOKUP(C731,Гонки!$E$2:$Q$30,12,FALSE),VLOOKUP(C731,Гонки!$E$2:$Q$30,13,FALSE))</f>
        <v>17</v>
      </c>
      <c r="G731" s="24" t="s">
        <v>281</v>
      </c>
      <c r="H731" s="13">
        <v>1992</v>
      </c>
      <c r="I731" s="13">
        <v>4112</v>
      </c>
      <c r="J731" s="28" t="str">
        <f t="shared" si="90"/>
        <v>Ж</v>
      </c>
      <c r="K731" s="89">
        <v>0.21435185185185188</v>
      </c>
      <c r="L731" s="90">
        <f t="shared" si="93"/>
        <v>0.44961479364919382</v>
      </c>
      <c r="M731" s="99">
        <f t="shared" si="87"/>
        <v>6.4146126475867833</v>
      </c>
    </row>
    <row r="732" spans="1:13" x14ac:dyDescent="0.25">
      <c r="A732" s="24" t="str">
        <f t="shared" si="88"/>
        <v>Марафон Налибоки</v>
      </c>
      <c r="B732" s="24" t="str">
        <f t="shared" si="94"/>
        <v>Трейл 42</v>
      </c>
      <c r="C732" s="24" t="str">
        <f t="shared" si="91"/>
        <v>Марафон Налибоки Трейл 42</v>
      </c>
      <c r="D732" s="120">
        <f>VLOOKUP(C732,Гонки!$E$1:$O$30,11,FALSE)</f>
        <v>14.266907446536784</v>
      </c>
      <c r="E732" s="31" t="s">
        <v>64</v>
      </c>
      <c r="F732" s="108">
        <f>IF(E732="Ж",VLOOKUP(C732,Гонки!$E$2:$Q$30,12,FALSE),VLOOKUP(C732,Гонки!$E$2:$Q$30,13,FALSE))</f>
        <v>17</v>
      </c>
      <c r="G732" s="24" t="s">
        <v>558</v>
      </c>
      <c r="H732" s="13">
        <v>1990</v>
      </c>
      <c r="I732" s="13">
        <v>484</v>
      </c>
      <c r="J732" s="28" t="str">
        <f t="shared" si="90"/>
        <v>Ж</v>
      </c>
      <c r="K732" s="89">
        <v>0.22210648148148149</v>
      </c>
      <c r="L732" s="90">
        <f t="shared" si="93"/>
        <v>0.40414630749133412</v>
      </c>
      <c r="M732" s="99">
        <f t="shared" si="87"/>
        <v>5.7659179638384597</v>
      </c>
    </row>
    <row r="733" spans="1:13" x14ac:dyDescent="0.25">
      <c r="A733" s="24" t="str">
        <f t="shared" si="88"/>
        <v>Марафон Налибоки</v>
      </c>
      <c r="B733" s="24" t="str">
        <f t="shared" si="94"/>
        <v>Трейл 42</v>
      </c>
      <c r="C733" s="24" t="str">
        <f t="shared" si="91"/>
        <v>Марафон Налибоки Трейл 42</v>
      </c>
      <c r="D733" s="120">
        <f>VLOOKUP(C733,Гонки!$E$1:$O$30,11,FALSE)</f>
        <v>14.266907446536784</v>
      </c>
      <c r="E733" s="31" t="s">
        <v>64</v>
      </c>
      <c r="F733" s="108">
        <f>IF(E733="Ж",VLOOKUP(C733,Гонки!$E$2:$Q$30,12,FALSE),VLOOKUP(C733,Гонки!$E$2:$Q$30,13,FALSE))</f>
        <v>17</v>
      </c>
      <c r="G733" s="24" t="s">
        <v>564</v>
      </c>
      <c r="H733" s="13">
        <v>1986</v>
      </c>
      <c r="I733" s="13">
        <v>5813</v>
      </c>
      <c r="J733" s="28" t="str">
        <f t="shared" si="90"/>
        <v>Ж</v>
      </c>
      <c r="K733" s="89">
        <v>0.2308564814814815</v>
      </c>
      <c r="L733" s="90">
        <f t="shared" si="93"/>
        <v>0.35991180804204281</v>
      </c>
      <c r="M733" s="99">
        <f t="shared" si="87"/>
        <v>5.1348284542515383</v>
      </c>
    </row>
    <row r="734" spans="1:13" x14ac:dyDescent="0.25">
      <c r="A734" s="24" t="str">
        <f t="shared" si="88"/>
        <v>Марафон Налибоки</v>
      </c>
      <c r="B734" s="24" t="str">
        <f t="shared" si="94"/>
        <v>Трейл 42</v>
      </c>
      <c r="C734" s="24" t="str">
        <f t="shared" si="91"/>
        <v>Марафон Налибоки Трейл 42</v>
      </c>
      <c r="D734" s="120">
        <f>VLOOKUP(C734,Гонки!$E$1:$O$30,11,FALSE)</f>
        <v>14.266907446536784</v>
      </c>
      <c r="E734" s="31" t="s">
        <v>64</v>
      </c>
      <c r="F734" s="108">
        <f>IF(E734="Ж",VLOOKUP(C734,Гонки!$E$2:$Q$30,12,FALSE),VLOOKUP(C734,Гонки!$E$2:$Q$30,13,FALSE))</f>
        <v>17</v>
      </c>
      <c r="G734" s="24" t="s">
        <v>187</v>
      </c>
      <c r="H734" s="13">
        <v>1984</v>
      </c>
      <c r="I734" s="13">
        <v>4730</v>
      </c>
      <c r="J734" s="28" t="str">
        <f t="shared" si="90"/>
        <v>Ж</v>
      </c>
      <c r="K734" s="89">
        <v>0.24031250000000001</v>
      </c>
      <c r="L734" s="90">
        <f t="shared" si="93"/>
        <v>0.31907533032703211</v>
      </c>
      <c r="M734" s="99">
        <f t="shared" si="87"/>
        <v>4.5522182062489183</v>
      </c>
    </row>
    <row r="735" spans="1:13" x14ac:dyDescent="0.25">
      <c r="A735" s="24" t="str">
        <f t="shared" si="88"/>
        <v>Марафон Налибоки</v>
      </c>
      <c r="B735" s="24" t="str">
        <f t="shared" si="94"/>
        <v>Трейл 42</v>
      </c>
      <c r="C735" s="24" t="str">
        <f t="shared" si="91"/>
        <v>Марафон Налибоки Трейл 42</v>
      </c>
      <c r="D735" s="120">
        <f>VLOOKUP(C735,Гонки!$E$1:$O$30,11,FALSE)</f>
        <v>14.266907446536784</v>
      </c>
      <c r="E735" s="31" t="s">
        <v>64</v>
      </c>
      <c r="F735" s="108">
        <f>IF(E735="Ж",VLOOKUP(C735,Гонки!$E$2:$Q$30,12,FALSE),VLOOKUP(C735,Гонки!$E$2:$Q$30,13,FALSE))</f>
        <v>17</v>
      </c>
      <c r="G735" s="24" t="s">
        <v>192</v>
      </c>
      <c r="H735" s="13">
        <v>1974</v>
      </c>
      <c r="I735" s="13">
        <v>1569</v>
      </c>
      <c r="J735" s="28" t="str">
        <f t="shared" si="90"/>
        <v>Ж</v>
      </c>
      <c r="K735" s="89">
        <v>0.24380787037037036</v>
      </c>
      <c r="L735" s="90">
        <f t="shared" si="93"/>
        <v>0.30554779151775852</v>
      </c>
      <c r="M735" s="99">
        <f t="shared" si="87"/>
        <v>4.3592220620775777</v>
      </c>
    </row>
    <row r="736" spans="1:13" x14ac:dyDescent="0.25">
      <c r="A736" s="24" t="str">
        <f t="shared" si="88"/>
        <v>Марафон Налибоки</v>
      </c>
      <c r="B736" s="24" t="str">
        <f t="shared" si="94"/>
        <v>Трейл 42</v>
      </c>
      <c r="C736" s="24" t="str">
        <f t="shared" si="91"/>
        <v>Марафон Налибоки Трейл 42</v>
      </c>
      <c r="D736" s="120">
        <f>VLOOKUP(C736,Гонки!$E$1:$O$30,11,FALSE)</f>
        <v>14.266907446536784</v>
      </c>
      <c r="E736" s="31" t="s">
        <v>64</v>
      </c>
      <c r="F736" s="108">
        <f>IF(E736="Ж",VLOOKUP(C736,Гонки!$E$2:$Q$30,12,FALSE),VLOOKUP(C736,Гонки!$E$2:$Q$30,13,FALSE))</f>
        <v>17</v>
      </c>
      <c r="G736" s="24" t="s">
        <v>472</v>
      </c>
      <c r="H736" s="13">
        <v>1996</v>
      </c>
      <c r="I736" s="13">
        <v>5059</v>
      </c>
      <c r="J736" s="28" t="str">
        <f t="shared" si="90"/>
        <v>Ж</v>
      </c>
      <c r="K736" s="89">
        <v>0.24614583333333331</v>
      </c>
      <c r="L736" s="90">
        <f t="shared" si="93"/>
        <v>0.29692368801988889</v>
      </c>
      <c r="M736" s="99">
        <f t="shared" si="87"/>
        <v>4.2361827756641173</v>
      </c>
    </row>
    <row r="737" spans="1:13" x14ac:dyDescent="0.25">
      <c r="A737" s="24" t="str">
        <f t="shared" si="88"/>
        <v>Марафон Налибоки</v>
      </c>
      <c r="B737" s="24" t="str">
        <f t="shared" si="94"/>
        <v>Трейл 42</v>
      </c>
      <c r="C737" s="24" t="str">
        <f t="shared" si="91"/>
        <v>Марафон Налибоки Трейл 42</v>
      </c>
      <c r="D737" s="120">
        <f>VLOOKUP(C737,Гонки!$E$1:$O$30,11,FALSE)</f>
        <v>14.266907446536784</v>
      </c>
      <c r="E737" s="31" t="s">
        <v>64</v>
      </c>
      <c r="F737" s="108">
        <f>IF(E737="Ж",VLOOKUP(C737,Гонки!$E$2:$Q$30,12,FALSE),VLOOKUP(C737,Гонки!$E$2:$Q$30,13,FALSE))</f>
        <v>17</v>
      </c>
      <c r="G737" s="24" t="s">
        <v>566</v>
      </c>
      <c r="H737" s="13">
        <v>1973</v>
      </c>
      <c r="I737" s="13">
        <v>3978</v>
      </c>
      <c r="J737" s="28" t="str">
        <f t="shared" si="90"/>
        <v>Ж</v>
      </c>
      <c r="K737" s="89">
        <v>0.25274305555555554</v>
      </c>
      <c r="L737" s="90">
        <f t="shared" si="93"/>
        <v>0.27427398534894654</v>
      </c>
      <c r="M737" s="99">
        <f t="shared" si="87"/>
        <v>3.9130415639662064</v>
      </c>
    </row>
    <row r="738" spans="1:13" x14ac:dyDescent="0.25">
      <c r="A738" s="24" t="str">
        <f t="shared" si="88"/>
        <v>Марафон Налибоки</v>
      </c>
      <c r="B738" s="24" t="str">
        <f t="shared" si="94"/>
        <v>Трейл 42</v>
      </c>
      <c r="C738" s="24" t="str">
        <f t="shared" si="91"/>
        <v>Марафон Налибоки Трейл 42</v>
      </c>
      <c r="D738" s="120">
        <f>VLOOKUP(C738,Гонки!$E$1:$O$30,11,FALSE)</f>
        <v>14.266907446536784</v>
      </c>
      <c r="E738" s="31" t="s">
        <v>64</v>
      </c>
      <c r="F738" s="108">
        <f>IF(E738="Ж",VLOOKUP(C738,Гонки!$E$2:$Q$30,12,FALSE),VLOOKUP(C738,Гонки!$E$2:$Q$30,13,FALSE))</f>
        <v>17</v>
      </c>
      <c r="G738" s="24" t="s">
        <v>473</v>
      </c>
      <c r="H738" s="13">
        <v>1996</v>
      </c>
      <c r="I738" s="13">
        <v>3547</v>
      </c>
      <c r="J738" s="28" t="str">
        <f t="shared" si="90"/>
        <v>Ж</v>
      </c>
      <c r="K738" s="89">
        <v>0.25753472222222223</v>
      </c>
      <c r="L738" s="90">
        <f t="shared" si="93"/>
        <v>0.25924771558695947</v>
      </c>
      <c r="M738" s="99">
        <f t="shared" si="87"/>
        <v>3.6986631640052425</v>
      </c>
    </row>
    <row r="739" spans="1:13" x14ac:dyDescent="0.25">
      <c r="A739" s="24" t="str">
        <f t="shared" si="88"/>
        <v>Марафон Налибоки</v>
      </c>
      <c r="B739" s="24" t="str">
        <f t="shared" si="94"/>
        <v>Трейл 42</v>
      </c>
      <c r="C739" s="24" t="str">
        <f t="shared" si="91"/>
        <v>Марафон Налибоки Трейл 42</v>
      </c>
      <c r="D739" s="120">
        <f>VLOOKUP(C739,Гонки!$E$1:$O$30,11,FALSE)</f>
        <v>14.266907446536784</v>
      </c>
      <c r="E739" s="31" t="s">
        <v>64</v>
      </c>
      <c r="F739" s="108">
        <f>IF(E739="Ж",VLOOKUP(C739,Гонки!$E$2:$Q$30,12,FALSE),VLOOKUP(C739,Гонки!$E$2:$Q$30,13,FALSE))</f>
        <v>17</v>
      </c>
      <c r="G739" s="24" t="s">
        <v>560</v>
      </c>
      <c r="H739" s="13">
        <v>1996</v>
      </c>
      <c r="I739" s="13">
        <v>5762</v>
      </c>
      <c r="J739" s="28" t="str">
        <f t="shared" si="90"/>
        <v>Ж</v>
      </c>
      <c r="K739" s="89">
        <v>0.28081018518518519</v>
      </c>
      <c r="L739" s="90">
        <f t="shared" si="93"/>
        <v>0.19997870155854833</v>
      </c>
      <c r="M739" s="99">
        <f t="shared" si="87"/>
        <v>2.8530776264144104</v>
      </c>
    </row>
    <row r="740" spans="1:13" x14ac:dyDescent="0.25">
      <c r="A740" s="24" t="str">
        <f t="shared" si="88"/>
        <v>Марафон Налибоки</v>
      </c>
      <c r="B740" s="24" t="str">
        <f t="shared" si="94"/>
        <v>Трейл 42</v>
      </c>
      <c r="C740" s="24" t="str">
        <f t="shared" si="91"/>
        <v>Марафон Налибоки Трейл 42</v>
      </c>
      <c r="D740" s="120">
        <f>VLOOKUP(C740,Гонки!$E$1:$O$30,11,FALSE)</f>
        <v>14.266907446536784</v>
      </c>
      <c r="E740" s="31" t="s">
        <v>64</v>
      </c>
      <c r="F740" s="108">
        <f>IF(E740="Ж",VLOOKUP(C740,Гонки!$E$2:$Q$30,12,FALSE),VLOOKUP(C740,Гонки!$E$2:$Q$30,13,FALSE))</f>
        <v>17</v>
      </c>
      <c r="G740" s="24" t="s">
        <v>567</v>
      </c>
      <c r="H740" s="13">
        <v>1975</v>
      </c>
      <c r="I740" s="13">
        <v>5963</v>
      </c>
      <c r="J740" s="28" t="str">
        <f t="shared" si="90"/>
        <v>Ж</v>
      </c>
      <c r="K740" s="89">
        <v>0.33673611111111112</v>
      </c>
      <c r="L740" s="90">
        <f t="shared" si="93"/>
        <v>0.1159720237746228</v>
      </c>
      <c r="M740" s="99">
        <f t="shared" si="87"/>
        <v>1.654562129580107</v>
      </c>
    </row>
    <row r="741" spans="1:13" x14ac:dyDescent="0.25">
      <c r="A741" s="24" t="str">
        <f t="shared" si="88"/>
        <v>Марафон Налибоки</v>
      </c>
      <c r="B741" s="24" t="str">
        <f t="shared" si="94"/>
        <v>Трейл 42</v>
      </c>
      <c r="C741" s="24" t="str">
        <f t="shared" si="91"/>
        <v>Марафон Налибоки Трейл 42</v>
      </c>
      <c r="D741" s="120">
        <f>VLOOKUP(C741,Гонки!$E$1:$O$30,11,FALSE)</f>
        <v>14.266907446536784</v>
      </c>
      <c r="E741" s="31" t="s">
        <v>278</v>
      </c>
      <c r="F741" s="108">
        <f>IF(E741="Ж",VLOOKUP(C741,Гонки!$E$2:$Q$30,12,FALSE),VLOOKUP(C741,Гонки!$E$2:$Q$30,13,FALSE))</f>
        <v>42</v>
      </c>
      <c r="G741" s="24" t="s">
        <v>584</v>
      </c>
      <c r="H741" s="13">
        <v>1987</v>
      </c>
      <c r="I741" s="13" t="s">
        <v>667</v>
      </c>
      <c r="J741" s="28" t="str">
        <f t="shared" si="90"/>
        <v>М</v>
      </c>
      <c r="K741" s="89">
        <v>0.13693287037037036</v>
      </c>
      <c r="L741" s="90">
        <f>($K$741/K741)^3</f>
        <v>1</v>
      </c>
      <c r="M741" s="99">
        <f t="shared" si="87"/>
        <v>14.266907446536784</v>
      </c>
    </row>
    <row r="742" spans="1:13" x14ac:dyDescent="0.25">
      <c r="A742" s="24" t="str">
        <f t="shared" si="88"/>
        <v>Марафон Налибоки</v>
      </c>
      <c r="B742" s="24" t="str">
        <f t="shared" si="94"/>
        <v>Трейл 42</v>
      </c>
      <c r="C742" s="24" t="str">
        <f t="shared" si="91"/>
        <v>Марафон Налибоки Трейл 42</v>
      </c>
      <c r="D742" s="120">
        <f>VLOOKUP(C742,Гонки!$E$1:$O$30,11,FALSE)</f>
        <v>14.266907446536784</v>
      </c>
      <c r="E742" s="31" t="s">
        <v>278</v>
      </c>
      <c r="F742" s="108">
        <f>IF(E742="Ж",VLOOKUP(C742,Гонки!$E$2:$Q$30,12,FALSE),VLOOKUP(C742,Гонки!$E$2:$Q$30,13,FALSE))</f>
        <v>42</v>
      </c>
      <c r="G742" s="24" t="s">
        <v>530</v>
      </c>
      <c r="H742" s="13">
        <v>1986</v>
      </c>
      <c r="I742" s="13">
        <v>2787</v>
      </c>
      <c r="J742" s="28" t="str">
        <f t="shared" si="90"/>
        <v>М</v>
      </c>
      <c r="K742" s="89">
        <v>0.139375</v>
      </c>
      <c r="L742" s="90">
        <f t="shared" ref="L742:L781" si="95">($K$741/K742)^3</f>
        <v>0.94834966356304817</v>
      </c>
      <c r="M742" s="99">
        <f t="shared" ref="M742:M805" si="96">(D742)*L742</f>
        <v>13.530016877008306</v>
      </c>
    </row>
    <row r="743" spans="1:13" x14ac:dyDescent="0.25">
      <c r="A743" s="24" t="str">
        <f t="shared" si="88"/>
        <v>Марафон Налибоки</v>
      </c>
      <c r="B743" s="24" t="str">
        <f t="shared" si="94"/>
        <v>Трейл 42</v>
      </c>
      <c r="C743" s="24" t="str">
        <f t="shared" si="91"/>
        <v>Марафон Налибоки Трейл 42</v>
      </c>
      <c r="D743" s="120">
        <f>VLOOKUP(C743,Гонки!$E$1:$O$30,11,FALSE)</f>
        <v>14.266907446536784</v>
      </c>
      <c r="E743" s="31" t="s">
        <v>278</v>
      </c>
      <c r="F743" s="108">
        <f>IF(E743="Ж",VLOOKUP(C743,Гонки!$E$2:$Q$30,12,FALSE),VLOOKUP(C743,Гонки!$E$2:$Q$30,13,FALSE))</f>
        <v>42</v>
      </c>
      <c r="G743" s="24" t="s">
        <v>588</v>
      </c>
      <c r="H743" s="13">
        <v>1969</v>
      </c>
      <c r="I743" s="13" t="s">
        <v>667</v>
      </c>
      <c r="J743" s="28" t="str">
        <f t="shared" si="90"/>
        <v>М</v>
      </c>
      <c r="K743" s="89">
        <v>0.14634259259259261</v>
      </c>
      <c r="L743" s="90">
        <f t="shared" si="95"/>
        <v>0.81923953345803557</v>
      </c>
      <c r="M743" s="99">
        <f t="shared" si="96"/>
        <v>11.688014600389769</v>
      </c>
    </row>
    <row r="744" spans="1:13" x14ac:dyDescent="0.25">
      <c r="A744" s="24" t="str">
        <f t="shared" ref="A744:A807" si="97">$A$614</f>
        <v>Марафон Налибоки</v>
      </c>
      <c r="B744" s="24" t="str">
        <f t="shared" si="94"/>
        <v>Трейл 42</v>
      </c>
      <c r="C744" s="24" t="str">
        <f t="shared" si="91"/>
        <v>Марафон Налибоки Трейл 42</v>
      </c>
      <c r="D744" s="120">
        <f>VLOOKUP(C744,Гонки!$E$1:$O$30,11,FALSE)</f>
        <v>14.266907446536784</v>
      </c>
      <c r="E744" s="31" t="s">
        <v>278</v>
      </c>
      <c r="F744" s="108">
        <f>IF(E744="Ж",VLOOKUP(C744,Гонки!$E$2:$Q$30,12,FALSE),VLOOKUP(C744,Гонки!$E$2:$Q$30,13,FALSE))</f>
        <v>42</v>
      </c>
      <c r="G744" s="24" t="s">
        <v>579</v>
      </c>
      <c r="H744" s="13">
        <v>1980</v>
      </c>
      <c r="I744" s="13" t="s">
        <v>667</v>
      </c>
      <c r="J744" s="28" t="str">
        <f t="shared" si="90"/>
        <v>М</v>
      </c>
      <c r="K744" s="89">
        <v>0.14935185185185185</v>
      </c>
      <c r="L744" s="90">
        <f t="shared" si="95"/>
        <v>0.77071054289670515</v>
      </c>
      <c r="M744" s="99">
        <f t="shared" si="96"/>
        <v>10.995655983577411</v>
      </c>
    </row>
    <row r="745" spans="1:13" x14ac:dyDescent="0.25">
      <c r="A745" s="24" t="str">
        <f t="shared" si="97"/>
        <v>Марафон Налибоки</v>
      </c>
      <c r="B745" s="24" t="str">
        <f t="shared" si="94"/>
        <v>Трейл 42</v>
      </c>
      <c r="C745" s="24" t="str">
        <f t="shared" si="91"/>
        <v>Марафон Налибоки Трейл 42</v>
      </c>
      <c r="D745" s="120">
        <f>VLOOKUP(C745,Гонки!$E$1:$O$30,11,FALSE)</f>
        <v>14.266907446536784</v>
      </c>
      <c r="E745" s="31" t="s">
        <v>278</v>
      </c>
      <c r="F745" s="108">
        <f>IF(E745="Ж",VLOOKUP(C745,Гонки!$E$2:$Q$30,12,FALSE),VLOOKUP(C745,Гонки!$E$2:$Q$30,13,FALSE))</f>
        <v>42</v>
      </c>
      <c r="G745" s="24" t="s">
        <v>580</v>
      </c>
      <c r="H745" s="13">
        <v>1983</v>
      </c>
      <c r="I745" s="13" t="s">
        <v>667</v>
      </c>
      <c r="J745" s="28" t="str">
        <f t="shared" si="90"/>
        <v>М</v>
      </c>
      <c r="K745" s="89">
        <v>0.15200231481481483</v>
      </c>
      <c r="L745" s="90">
        <f t="shared" si="95"/>
        <v>0.73109283941383751</v>
      </c>
      <c r="M745" s="99">
        <f t="shared" si="96"/>
        <v>10.430433874743001</v>
      </c>
    </row>
    <row r="746" spans="1:13" x14ac:dyDescent="0.25">
      <c r="A746" s="24" t="str">
        <f t="shared" si="97"/>
        <v>Марафон Налибоки</v>
      </c>
      <c r="B746" s="24" t="str">
        <f t="shared" si="94"/>
        <v>Трейл 42</v>
      </c>
      <c r="C746" s="24" t="str">
        <f t="shared" si="91"/>
        <v>Марафон Налибоки Трейл 42</v>
      </c>
      <c r="D746" s="120">
        <f>VLOOKUP(C746,Гонки!$E$1:$O$30,11,FALSE)</f>
        <v>14.266907446536784</v>
      </c>
      <c r="E746" s="31" t="s">
        <v>278</v>
      </c>
      <c r="F746" s="108">
        <f>IF(E746="Ж",VLOOKUP(C746,Гонки!$E$2:$Q$30,12,FALSE),VLOOKUP(C746,Гонки!$E$2:$Q$30,13,FALSE))</f>
        <v>42</v>
      </c>
      <c r="G746" s="24" t="s">
        <v>581</v>
      </c>
      <c r="H746" s="13">
        <v>1984</v>
      </c>
      <c r="I746" s="13" t="s">
        <v>667</v>
      </c>
      <c r="J746" s="28" t="str">
        <f t="shared" si="90"/>
        <v>М</v>
      </c>
      <c r="K746" s="89">
        <v>0.15337962962962962</v>
      </c>
      <c r="L746" s="90">
        <f t="shared" si="95"/>
        <v>0.71157401689286892</v>
      </c>
      <c r="M746" s="99">
        <f t="shared" si="96"/>
        <v>10.151960640370962</v>
      </c>
    </row>
    <row r="747" spans="1:13" x14ac:dyDescent="0.25">
      <c r="A747" s="24" t="str">
        <f t="shared" si="97"/>
        <v>Марафон Налибоки</v>
      </c>
      <c r="B747" s="24" t="str">
        <f t="shared" si="94"/>
        <v>Трейл 42</v>
      </c>
      <c r="C747" s="24" t="str">
        <f t="shared" si="91"/>
        <v>Марафон Налибоки Трейл 42</v>
      </c>
      <c r="D747" s="120">
        <f>VLOOKUP(C747,Гонки!$E$1:$O$30,11,FALSE)</f>
        <v>14.266907446536784</v>
      </c>
      <c r="E747" s="31" t="s">
        <v>278</v>
      </c>
      <c r="F747" s="108">
        <f>IF(E747="Ж",VLOOKUP(C747,Гонки!$E$2:$Q$30,12,FALSE),VLOOKUP(C747,Гонки!$E$2:$Q$30,13,FALSE))</f>
        <v>42</v>
      </c>
      <c r="G747" s="24" t="s">
        <v>586</v>
      </c>
      <c r="H747" s="13">
        <v>1971</v>
      </c>
      <c r="I747" s="13" t="s">
        <v>667</v>
      </c>
      <c r="J747" s="28" t="str">
        <f t="shared" si="90"/>
        <v>М</v>
      </c>
      <c r="K747" s="89">
        <v>0.16749999999999998</v>
      </c>
      <c r="L747" s="90">
        <f t="shared" si="95"/>
        <v>0.54635975489369337</v>
      </c>
      <c r="M747" s="99">
        <f t="shared" si="96"/>
        <v>7.7948640555808462</v>
      </c>
    </row>
    <row r="748" spans="1:13" x14ac:dyDescent="0.25">
      <c r="A748" s="24" t="str">
        <f t="shared" si="97"/>
        <v>Марафон Налибоки</v>
      </c>
      <c r="B748" s="24" t="str">
        <f t="shared" si="94"/>
        <v>Трейл 42</v>
      </c>
      <c r="C748" s="24" t="str">
        <f t="shared" si="91"/>
        <v>Марафон Налибоки Трейл 42</v>
      </c>
      <c r="D748" s="120">
        <f>VLOOKUP(C748,Гонки!$E$1:$O$30,11,FALSE)</f>
        <v>14.266907446536784</v>
      </c>
      <c r="E748" s="31" t="s">
        <v>278</v>
      </c>
      <c r="F748" s="108">
        <f>IF(E748="Ж",VLOOKUP(C748,Гонки!$E$2:$Q$30,12,FALSE),VLOOKUP(C748,Гонки!$E$2:$Q$30,13,FALSE))</f>
        <v>42</v>
      </c>
      <c r="G748" s="24" t="s">
        <v>94</v>
      </c>
      <c r="H748" s="13">
        <v>1991</v>
      </c>
      <c r="I748" s="13">
        <v>3122</v>
      </c>
      <c r="J748" s="28" t="str">
        <f t="shared" si="90"/>
        <v>М</v>
      </c>
      <c r="K748" s="89">
        <v>0.1675925925925926</v>
      </c>
      <c r="L748" s="90">
        <f t="shared" si="95"/>
        <v>0.54545468646120809</v>
      </c>
      <c r="M748" s="99">
        <f t="shared" si="96"/>
        <v>7.7819515280217963</v>
      </c>
    </row>
    <row r="749" spans="1:13" x14ac:dyDescent="0.25">
      <c r="A749" s="24" t="str">
        <f t="shared" si="97"/>
        <v>Марафон Налибоки</v>
      </c>
      <c r="B749" s="24" t="str">
        <f t="shared" si="94"/>
        <v>Трейл 42</v>
      </c>
      <c r="C749" s="24" t="str">
        <f t="shared" si="91"/>
        <v>Марафон Налибоки Трейл 42</v>
      </c>
      <c r="D749" s="120">
        <f>VLOOKUP(C749,Гонки!$E$1:$O$30,11,FALSE)</f>
        <v>14.266907446536784</v>
      </c>
      <c r="E749" s="31" t="s">
        <v>278</v>
      </c>
      <c r="F749" s="108">
        <f>IF(E749="Ж",VLOOKUP(C749,Гонки!$E$2:$Q$30,12,FALSE),VLOOKUP(C749,Гонки!$E$2:$Q$30,13,FALSE))</f>
        <v>42</v>
      </c>
      <c r="G749" s="24" t="s">
        <v>568</v>
      </c>
      <c r="H749" s="13">
        <v>1992</v>
      </c>
      <c r="I749" s="13">
        <v>3727</v>
      </c>
      <c r="J749" s="28" t="str">
        <f t="shared" si="90"/>
        <v>М</v>
      </c>
      <c r="K749" s="89">
        <v>0.17318287037037036</v>
      </c>
      <c r="L749" s="90">
        <f t="shared" si="95"/>
        <v>0.49432017421824231</v>
      </c>
      <c r="M749" s="99">
        <f t="shared" si="96"/>
        <v>7.0524201745276018</v>
      </c>
    </row>
    <row r="750" spans="1:13" x14ac:dyDescent="0.25">
      <c r="A750" s="24" t="str">
        <f t="shared" si="97"/>
        <v>Марафон Налибоки</v>
      </c>
      <c r="B750" s="24" t="str">
        <f t="shared" si="94"/>
        <v>Трейл 42</v>
      </c>
      <c r="C750" s="24" t="str">
        <f t="shared" si="91"/>
        <v>Марафон Налибоки Трейл 42</v>
      </c>
      <c r="D750" s="120">
        <f>VLOOKUP(C750,Гонки!$E$1:$O$30,11,FALSE)</f>
        <v>14.266907446536784</v>
      </c>
      <c r="E750" s="31" t="s">
        <v>278</v>
      </c>
      <c r="F750" s="108">
        <f>IF(E750="Ж",VLOOKUP(C750,Гонки!$E$2:$Q$30,12,FALSE),VLOOKUP(C750,Гонки!$E$2:$Q$30,13,FALSE))</f>
        <v>42</v>
      </c>
      <c r="G750" s="123" t="s">
        <v>283</v>
      </c>
      <c r="H750" s="13">
        <v>1987</v>
      </c>
      <c r="I750" s="13">
        <v>1614</v>
      </c>
      <c r="J750" s="28" t="str">
        <f t="shared" si="90"/>
        <v>М</v>
      </c>
      <c r="K750" s="89">
        <v>0.17608796296296295</v>
      </c>
      <c r="L750" s="90">
        <f t="shared" si="95"/>
        <v>0.47025576383796164</v>
      </c>
      <c r="M750" s="99">
        <f t="shared" si="96"/>
        <v>6.709095458876658</v>
      </c>
    </row>
    <row r="751" spans="1:13" x14ac:dyDescent="0.25">
      <c r="A751" s="24" t="str">
        <f t="shared" si="97"/>
        <v>Марафон Налибоки</v>
      </c>
      <c r="B751" s="24" t="str">
        <f t="shared" si="94"/>
        <v>Трейл 42</v>
      </c>
      <c r="C751" s="24" t="str">
        <f t="shared" si="91"/>
        <v>Марафон Налибоки Трейл 42</v>
      </c>
      <c r="D751" s="120">
        <f>VLOOKUP(C751,Гонки!$E$1:$O$30,11,FALSE)</f>
        <v>14.266907446536784</v>
      </c>
      <c r="E751" s="31" t="s">
        <v>278</v>
      </c>
      <c r="F751" s="108">
        <f>IF(E751="Ж",VLOOKUP(C751,Гонки!$E$2:$Q$30,12,FALSE),VLOOKUP(C751,Гонки!$E$2:$Q$30,13,FALSE))</f>
        <v>42</v>
      </c>
      <c r="G751" s="24" t="s">
        <v>571</v>
      </c>
      <c r="H751" s="13">
        <v>1990</v>
      </c>
      <c r="I751" s="13"/>
      <c r="J751" s="28" t="str">
        <f t="shared" si="90"/>
        <v>М</v>
      </c>
      <c r="K751" s="89">
        <v>0.17872685185185186</v>
      </c>
      <c r="L751" s="90">
        <f t="shared" si="95"/>
        <v>0.4497319259478928</v>
      </c>
      <c r="M751" s="99">
        <f t="shared" si="96"/>
        <v>6.4162837632513217</v>
      </c>
    </row>
    <row r="752" spans="1:13" x14ac:dyDescent="0.25">
      <c r="A752" s="24" t="str">
        <f t="shared" si="97"/>
        <v>Марафон Налибоки</v>
      </c>
      <c r="B752" s="24" t="str">
        <f t="shared" si="94"/>
        <v>Трейл 42</v>
      </c>
      <c r="C752" s="24" t="str">
        <f t="shared" si="91"/>
        <v>Марафон Налибоки Трейл 42</v>
      </c>
      <c r="D752" s="120">
        <f>VLOOKUP(C752,Гонки!$E$1:$O$30,11,FALSE)</f>
        <v>14.266907446536784</v>
      </c>
      <c r="E752" s="31" t="s">
        <v>278</v>
      </c>
      <c r="F752" s="108">
        <f>IF(E752="Ж",VLOOKUP(C752,Гонки!$E$2:$Q$30,12,FALSE),VLOOKUP(C752,Гонки!$E$2:$Q$30,13,FALSE))</f>
        <v>42</v>
      </c>
      <c r="G752" s="24" t="s">
        <v>478</v>
      </c>
      <c r="H752" s="13">
        <v>1981</v>
      </c>
      <c r="I752" s="13">
        <v>4228</v>
      </c>
      <c r="J752" s="28" t="str">
        <f t="shared" si="90"/>
        <v>М</v>
      </c>
      <c r="K752" s="89">
        <v>0.18201388888888889</v>
      </c>
      <c r="L752" s="90">
        <f t="shared" si="95"/>
        <v>0.42580381587888061</v>
      </c>
      <c r="M752" s="99">
        <f t="shared" si="96"/>
        <v>6.0749036315261797</v>
      </c>
    </row>
    <row r="753" spans="1:13" x14ac:dyDescent="0.25">
      <c r="A753" s="24" t="str">
        <f t="shared" si="97"/>
        <v>Марафон Налибоки</v>
      </c>
      <c r="B753" s="24" t="str">
        <f t="shared" si="94"/>
        <v>Трейл 42</v>
      </c>
      <c r="C753" s="24" t="str">
        <f t="shared" si="91"/>
        <v>Марафон Налибоки Трейл 42</v>
      </c>
      <c r="D753" s="120">
        <f>VLOOKUP(C753,Гонки!$E$1:$O$30,11,FALSE)</f>
        <v>14.266907446536784</v>
      </c>
      <c r="E753" s="31" t="s">
        <v>278</v>
      </c>
      <c r="F753" s="108">
        <f>IF(E753="Ж",VLOOKUP(C753,Гонки!$E$2:$Q$30,12,FALSE),VLOOKUP(C753,Гонки!$E$2:$Q$30,13,FALSE))</f>
        <v>42</v>
      </c>
      <c r="G753" s="24" t="s">
        <v>479</v>
      </c>
      <c r="H753" s="13">
        <v>1981</v>
      </c>
      <c r="I753" s="13">
        <v>4211</v>
      </c>
      <c r="J753" s="28" t="str">
        <f t="shared" si="90"/>
        <v>М</v>
      </c>
      <c r="K753" s="89">
        <v>0.18203703703703702</v>
      </c>
      <c r="L753" s="90">
        <f t="shared" si="95"/>
        <v>0.42564139865906281</v>
      </c>
      <c r="M753" s="99">
        <f t="shared" si="96"/>
        <v>6.0725864400833149</v>
      </c>
    </row>
    <row r="754" spans="1:13" x14ac:dyDescent="0.25">
      <c r="A754" s="24" t="str">
        <f t="shared" si="97"/>
        <v>Марафон Налибоки</v>
      </c>
      <c r="B754" s="24" t="str">
        <f t="shared" si="94"/>
        <v>Трейл 42</v>
      </c>
      <c r="C754" s="24" t="str">
        <f t="shared" si="91"/>
        <v>Марафон Налибоки Трейл 42</v>
      </c>
      <c r="D754" s="120">
        <f>VLOOKUP(C754,Гонки!$E$1:$O$30,11,FALSE)</f>
        <v>14.266907446536784</v>
      </c>
      <c r="E754" s="31" t="s">
        <v>278</v>
      </c>
      <c r="F754" s="108">
        <f>IF(E754="Ж",VLOOKUP(C754,Гонки!$E$2:$Q$30,12,FALSE),VLOOKUP(C754,Гонки!$E$2:$Q$30,13,FALSE))</f>
        <v>42</v>
      </c>
      <c r="G754" s="24" t="s">
        <v>587</v>
      </c>
      <c r="H754" s="13">
        <v>1962</v>
      </c>
      <c r="I754" s="13" t="s">
        <v>667</v>
      </c>
      <c r="J754" s="28" t="str">
        <f t="shared" si="90"/>
        <v>М</v>
      </c>
      <c r="K754" s="89">
        <v>0.18817129629629628</v>
      </c>
      <c r="L754" s="90">
        <f t="shared" si="95"/>
        <v>0.3853567809093047</v>
      </c>
      <c r="M754" s="99">
        <f t="shared" si="96"/>
        <v>5.4978495271284036</v>
      </c>
    </row>
    <row r="755" spans="1:13" x14ac:dyDescent="0.25">
      <c r="A755" s="24" t="str">
        <f t="shared" si="97"/>
        <v>Марафон Налибоки</v>
      </c>
      <c r="B755" s="24" t="str">
        <f t="shared" si="94"/>
        <v>Трейл 42</v>
      </c>
      <c r="C755" s="24" t="str">
        <f t="shared" si="91"/>
        <v>Марафон Налибоки Трейл 42</v>
      </c>
      <c r="D755" s="120">
        <f>VLOOKUP(C755,Гонки!$E$1:$O$30,11,FALSE)</f>
        <v>14.266907446536784</v>
      </c>
      <c r="E755" s="31" t="s">
        <v>278</v>
      </c>
      <c r="F755" s="108">
        <f>IF(E755="Ж",VLOOKUP(C755,Гонки!$E$2:$Q$30,12,FALSE),VLOOKUP(C755,Гонки!$E$2:$Q$30,13,FALSE))</f>
        <v>42</v>
      </c>
      <c r="G755" s="24" t="s">
        <v>160</v>
      </c>
      <c r="H755" s="13">
        <v>1946</v>
      </c>
      <c r="I755" s="13"/>
      <c r="J755" s="28" t="str">
        <f t="shared" si="90"/>
        <v>М</v>
      </c>
      <c r="K755" s="89">
        <v>0.18925925925925924</v>
      </c>
      <c r="L755" s="90">
        <f t="shared" si="95"/>
        <v>0.37874920307646814</v>
      </c>
      <c r="M755" s="99">
        <f t="shared" si="96"/>
        <v>5.4035798257415362</v>
      </c>
    </row>
    <row r="756" spans="1:13" x14ac:dyDescent="0.25">
      <c r="A756" s="24" t="str">
        <f t="shared" si="97"/>
        <v>Марафон Налибоки</v>
      </c>
      <c r="B756" s="24" t="str">
        <f t="shared" si="94"/>
        <v>Трейл 42</v>
      </c>
      <c r="C756" s="24" t="str">
        <f t="shared" si="91"/>
        <v>Марафон Налибоки Трейл 42</v>
      </c>
      <c r="D756" s="120">
        <f>VLOOKUP(C756,Гонки!$E$1:$O$30,11,FALSE)</f>
        <v>14.266907446536784</v>
      </c>
      <c r="E756" s="31" t="s">
        <v>278</v>
      </c>
      <c r="F756" s="108">
        <f>IF(E756="Ж",VLOOKUP(C756,Гонки!$E$2:$Q$30,12,FALSE),VLOOKUP(C756,Гонки!$E$2:$Q$30,13,FALSE))</f>
        <v>42</v>
      </c>
      <c r="G756" s="24" t="s">
        <v>574</v>
      </c>
      <c r="H756" s="13">
        <v>1983</v>
      </c>
      <c r="I756" s="13" t="s">
        <v>667</v>
      </c>
      <c r="J756" s="28" t="str">
        <f t="shared" si="90"/>
        <v>М</v>
      </c>
      <c r="K756" s="89">
        <v>0.19130787037037036</v>
      </c>
      <c r="L756" s="90">
        <f t="shared" si="95"/>
        <v>0.36671157980381697</v>
      </c>
      <c r="M756" s="99">
        <f t="shared" si="96"/>
        <v>5.2318401686343448</v>
      </c>
    </row>
    <row r="757" spans="1:13" x14ac:dyDescent="0.25">
      <c r="A757" s="24" t="str">
        <f t="shared" si="97"/>
        <v>Марафон Налибоки</v>
      </c>
      <c r="B757" s="24" t="str">
        <f t="shared" si="94"/>
        <v>Трейл 42</v>
      </c>
      <c r="C757" s="24" t="str">
        <f t="shared" si="91"/>
        <v>Марафон Налибоки Трейл 42</v>
      </c>
      <c r="D757" s="120">
        <f>VLOOKUP(C757,Гонки!$E$1:$O$30,11,FALSE)</f>
        <v>14.266907446536784</v>
      </c>
      <c r="E757" s="31" t="s">
        <v>278</v>
      </c>
      <c r="F757" s="108">
        <f>IF(E757="Ж",VLOOKUP(C757,Гонки!$E$2:$Q$30,12,FALSE),VLOOKUP(C757,Гонки!$E$2:$Q$30,13,FALSE))</f>
        <v>42</v>
      </c>
      <c r="G757" s="24" t="s">
        <v>99</v>
      </c>
      <c r="H757" s="13">
        <v>1993</v>
      </c>
      <c r="I757" s="13">
        <v>4035</v>
      </c>
      <c r="J757" s="28" t="str">
        <f t="shared" si="90"/>
        <v>М</v>
      </c>
      <c r="K757" s="89">
        <v>0.19314814814814815</v>
      </c>
      <c r="L757" s="90">
        <f t="shared" si="95"/>
        <v>0.35632926319770553</v>
      </c>
      <c r="M757" s="99">
        <f t="shared" si="96"/>
        <v>5.0837166185343108</v>
      </c>
    </row>
    <row r="758" spans="1:13" x14ac:dyDescent="0.25">
      <c r="A758" s="24" t="str">
        <f t="shared" si="97"/>
        <v>Марафон Налибоки</v>
      </c>
      <c r="B758" s="24" t="str">
        <f t="shared" si="94"/>
        <v>Трейл 42</v>
      </c>
      <c r="C758" s="24" t="str">
        <f t="shared" si="91"/>
        <v>Марафон Налибоки Трейл 42</v>
      </c>
      <c r="D758" s="120">
        <f>VLOOKUP(C758,Гонки!$E$1:$O$30,11,FALSE)</f>
        <v>14.266907446536784</v>
      </c>
      <c r="E758" s="31" t="s">
        <v>278</v>
      </c>
      <c r="F758" s="108">
        <f>IF(E758="Ж",VLOOKUP(C758,Гонки!$E$2:$Q$30,12,FALSE),VLOOKUP(C758,Гонки!$E$2:$Q$30,13,FALSE))</f>
        <v>42</v>
      </c>
      <c r="G758" s="24" t="s">
        <v>592</v>
      </c>
      <c r="H758" s="13">
        <v>1963</v>
      </c>
      <c r="I758" s="13" t="s">
        <v>667</v>
      </c>
      <c r="J758" s="28" t="str">
        <f t="shared" si="90"/>
        <v>М</v>
      </c>
      <c r="K758" s="89">
        <v>0.19436342592592593</v>
      </c>
      <c r="L758" s="90">
        <f t="shared" si="95"/>
        <v>0.34968700958175897</v>
      </c>
      <c r="M758" s="99">
        <f t="shared" si="96"/>
        <v>4.9889522009591767</v>
      </c>
    </row>
    <row r="759" spans="1:13" x14ac:dyDescent="0.25">
      <c r="A759" s="24" t="str">
        <f t="shared" si="97"/>
        <v>Марафон Налибоки</v>
      </c>
      <c r="B759" s="24" t="str">
        <f t="shared" si="94"/>
        <v>Трейл 42</v>
      </c>
      <c r="C759" s="24" t="str">
        <f t="shared" si="91"/>
        <v>Марафон Налибоки Трейл 42</v>
      </c>
      <c r="D759" s="120">
        <f>VLOOKUP(C759,Гонки!$E$1:$O$30,11,FALSE)</f>
        <v>14.266907446536784</v>
      </c>
      <c r="E759" s="31" t="s">
        <v>278</v>
      </c>
      <c r="F759" s="108">
        <f>IF(E759="Ж",VLOOKUP(C759,Гонки!$E$2:$Q$30,12,FALSE),VLOOKUP(C759,Гонки!$E$2:$Q$30,13,FALSE))</f>
        <v>42</v>
      </c>
      <c r="G759" s="24" t="s">
        <v>534</v>
      </c>
      <c r="H759" s="13">
        <v>1988</v>
      </c>
      <c r="I759" s="13">
        <v>5229</v>
      </c>
      <c r="J759" s="28" t="str">
        <f t="shared" si="90"/>
        <v>М</v>
      </c>
      <c r="K759" s="89">
        <v>0.19625000000000001</v>
      </c>
      <c r="L759" s="90">
        <f t="shared" si="95"/>
        <v>0.33969889908809742</v>
      </c>
      <c r="M759" s="99">
        <f t="shared" si="96"/>
        <v>4.8464527529803245</v>
      </c>
    </row>
    <row r="760" spans="1:13" x14ac:dyDescent="0.25">
      <c r="A760" s="24" t="str">
        <f t="shared" si="97"/>
        <v>Марафон Налибоки</v>
      </c>
      <c r="B760" s="24" t="str">
        <f t="shared" si="94"/>
        <v>Трейл 42</v>
      </c>
      <c r="C760" s="24" t="str">
        <f t="shared" si="91"/>
        <v>Марафон Налибоки Трейл 42</v>
      </c>
      <c r="D760" s="120">
        <f>VLOOKUP(C760,Гонки!$E$1:$O$30,11,FALSE)</f>
        <v>14.266907446536784</v>
      </c>
      <c r="E760" s="31" t="s">
        <v>278</v>
      </c>
      <c r="F760" s="108">
        <f>IF(E760="Ж",VLOOKUP(C760,Гонки!$E$2:$Q$30,12,FALSE),VLOOKUP(C760,Гонки!$E$2:$Q$30,13,FALSE))</f>
        <v>42</v>
      </c>
      <c r="G760" s="24" t="s">
        <v>388</v>
      </c>
      <c r="H760" s="13">
        <v>1985</v>
      </c>
      <c r="I760" s="13">
        <v>2548</v>
      </c>
      <c r="J760" s="28" t="str">
        <f t="shared" si="90"/>
        <v>М</v>
      </c>
      <c r="K760" s="89">
        <v>0.20233796296296294</v>
      </c>
      <c r="L760" s="90">
        <f t="shared" si="95"/>
        <v>0.30994955372622085</v>
      </c>
      <c r="M760" s="99">
        <f t="shared" si="96"/>
        <v>4.4220215961073732</v>
      </c>
    </row>
    <row r="761" spans="1:13" x14ac:dyDescent="0.25">
      <c r="A761" s="24" t="str">
        <f t="shared" si="97"/>
        <v>Марафон Налибоки</v>
      </c>
      <c r="B761" s="24" t="str">
        <f t="shared" si="94"/>
        <v>Трейл 42</v>
      </c>
      <c r="C761" s="24" t="str">
        <f t="shared" si="91"/>
        <v>Марафон Налибоки Трейл 42</v>
      </c>
      <c r="D761" s="120">
        <f>VLOOKUP(C761,Гонки!$E$1:$O$30,11,FALSE)</f>
        <v>14.266907446536784</v>
      </c>
      <c r="E761" s="31" t="s">
        <v>278</v>
      </c>
      <c r="F761" s="108">
        <f>IF(E761="Ж",VLOOKUP(C761,Гонки!$E$2:$Q$30,12,FALSE),VLOOKUP(C761,Гонки!$E$2:$Q$30,13,FALSE))</f>
        <v>42</v>
      </c>
      <c r="G761" s="24" t="s">
        <v>589</v>
      </c>
      <c r="H761" s="13">
        <v>1959</v>
      </c>
      <c r="I761" s="13" t="s">
        <v>667</v>
      </c>
      <c r="J761" s="28" t="str">
        <f t="shared" si="90"/>
        <v>М</v>
      </c>
      <c r="K761" s="89">
        <v>0.2041550925925926</v>
      </c>
      <c r="L761" s="90">
        <f t="shared" si="95"/>
        <v>0.30174666747059758</v>
      </c>
      <c r="M761" s="99">
        <f t="shared" si="96"/>
        <v>4.3049917771039272</v>
      </c>
    </row>
    <row r="762" spans="1:13" x14ac:dyDescent="0.25">
      <c r="A762" s="24" t="str">
        <f t="shared" si="97"/>
        <v>Марафон Налибоки</v>
      </c>
      <c r="B762" s="24" t="str">
        <f t="shared" si="94"/>
        <v>Трейл 42</v>
      </c>
      <c r="C762" s="24" t="str">
        <f t="shared" si="91"/>
        <v>Марафон Налибоки Трейл 42</v>
      </c>
      <c r="D762" s="120">
        <f>VLOOKUP(C762,Гонки!$E$1:$O$30,11,FALSE)</f>
        <v>14.266907446536784</v>
      </c>
      <c r="E762" s="31" t="s">
        <v>278</v>
      </c>
      <c r="F762" s="108">
        <f>IF(E762="Ж",VLOOKUP(C762,Гонки!$E$2:$Q$30,12,FALSE),VLOOKUP(C762,Гонки!$E$2:$Q$30,13,FALSE))</f>
        <v>42</v>
      </c>
      <c r="G762" s="24" t="s">
        <v>136</v>
      </c>
      <c r="H762" s="13">
        <v>1988</v>
      </c>
      <c r="I762" s="13">
        <v>2542</v>
      </c>
      <c r="J762" s="28" t="str">
        <f t="shared" si="90"/>
        <v>М</v>
      </c>
      <c r="K762" s="89">
        <v>0.20478009259259258</v>
      </c>
      <c r="L762" s="90">
        <f t="shared" si="95"/>
        <v>0.29899224942647129</v>
      </c>
      <c r="M762" s="99">
        <f t="shared" si="96"/>
        <v>4.265694749799307</v>
      </c>
    </row>
    <row r="763" spans="1:13" x14ac:dyDescent="0.25">
      <c r="A763" s="24" t="str">
        <f t="shared" si="97"/>
        <v>Марафон Налибоки</v>
      </c>
      <c r="B763" s="24" t="str">
        <f t="shared" si="94"/>
        <v>Трейл 42</v>
      </c>
      <c r="C763" s="24" t="str">
        <f t="shared" si="91"/>
        <v>Марафон Налибоки Трейл 42</v>
      </c>
      <c r="D763" s="120">
        <f>VLOOKUP(C763,Гонки!$E$1:$O$30,11,FALSE)</f>
        <v>14.266907446536784</v>
      </c>
      <c r="E763" s="31" t="s">
        <v>278</v>
      </c>
      <c r="F763" s="108">
        <f>IF(E763="Ж",VLOOKUP(C763,Гонки!$E$2:$Q$30,12,FALSE),VLOOKUP(C763,Гонки!$E$2:$Q$30,13,FALSE))</f>
        <v>42</v>
      </c>
      <c r="G763" s="24" t="s">
        <v>162</v>
      </c>
      <c r="H763" s="13">
        <v>1964</v>
      </c>
      <c r="I763" s="13" t="s">
        <v>667</v>
      </c>
      <c r="J763" s="28" t="str">
        <f t="shared" si="90"/>
        <v>М</v>
      </c>
      <c r="K763" s="89">
        <v>0.21053240740740742</v>
      </c>
      <c r="L763" s="90">
        <f t="shared" si="95"/>
        <v>0.2751479401525001</v>
      </c>
      <c r="M763" s="99">
        <f t="shared" si="96"/>
        <v>3.9255101962609613</v>
      </c>
    </row>
    <row r="764" spans="1:13" x14ac:dyDescent="0.25">
      <c r="A764" s="24" t="str">
        <f t="shared" si="97"/>
        <v>Марафон Налибоки</v>
      </c>
      <c r="B764" s="24" t="str">
        <f t="shared" si="94"/>
        <v>Трейл 42</v>
      </c>
      <c r="C764" s="24" t="str">
        <f t="shared" si="91"/>
        <v>Марафон Налибоки Трейл 42</v>
      </c>
      <c r="D764" s="120">
        <f>VLOOKUP(C764,Гонки!$E$1:$O$30,11,FALSE)</f>
        <v>14.266907446536784</v>
      </c>
      <c r="E764" s="31" t="s">
        <v>278</v>
      </c>
      <c r="F764" s="108">
        <f>IF(E764="Ж",VLOOKUP(C764,Гонки!$E$2:$Q$30,12,FALSE),VLOOKUP(C764,Гонки!$E$2:$Q$30,13,FALSE))</f>
        <v>42</v>
      </c>
      <c r="G764" s="24" t="s">
        <v>577</v>
      </c>
      <c r="H764" s="13">
        <v>1985</v>
      </c>
      <c r="I764" s="13" t="s">
        <v>667</v>
      </c>
      <c r="J764" s="28" t="str">
        <f t="shared" si="90"/>
        <v>М</v>
      </c>
      <c r="K764" s="89">
        <v>0.21296296296296294</v>
      </c>
      <c r="L764" s="90">
        <f t="shared" si="95"/>
        <v>0.26583422519529654</v>
      </c>
      <c r="M764" s="99">
        <f t="shared" si="96"/>
        <v>3.7926322869831126</v>
      </c>
    </row>
    <row r="765" spans="1:13" x14ac:dyDescent="0.25">
      <c r="A765" s="24" t="str">
        <f t="shared" si="97"/>
        <v>Марафон Налибоки</v>
      </c>
      <c r="B765" s="24" t="str">
        <f t="shared" si="94"/>
        <v>Трейл 42</v>
      </c>
      <c r="C765" s="24" t="str">
        <f t="shared" si="91"/>
        <v>Марафон Налибоки Трейл 42</v>
      </c>
      <c r="D765" s="120">
        <f>VLOOKUP(C765,Гонки!$E$1:$O$30,11,FALSE)</f>
        <v>14.266907446536784</v>
      </c>
      <c r="E765" s="31" t="s">
        <v>278</v>
      </c>
      <c r="F765" s="108">
        <f>IF(E765="Ж",VLOOKUP(C765,Гонки!$E$2:$Q$30,12,FALSE),VLOOKUP(C765,Гонки!$E$2:$Q$30,13,FALSE))</f>
        <v>42</v>
      </c>
      <c r="G765" s="24" t="s">
        <v>144</v>
      </c>
      <c r="H765" s="13">
        <v>1979</v>
      </c>
      <c r="I765" s="13">
        <v>4237</v>
      </c>
      <c r="J765" s="28" t="str">
        <f t="shared" si="90"/>
        <v>М</v>
      </c>
      <c r="K765" s="89">
        <v>0.21437499999999998</v>
      </c>
      <c r="L765" s="90">
        <f t="shared" si="95"/>
        <v>0.26061578915386374</v>
      </c>
      <c r="M765" s="99">
        <f t="shared" si="96"/>
        <v>3.7181813429643191</v>
      </c>
    </row>
    <row r="766" spans="1:13" x14ac:dyDescent="0.25">
      <c r="A766" s="24" t="str">
        <f t="shared" si="97"/>
        <v>Марафон Налибоки</v>
      </c>
      <c r="B766" s="24" t="str">
        <f t="shared" si="94"/>
        <v>Трейл 42</v>
      </c>
      <c r="C766" s="24" t="str">
        <f t="shared" si="91"/>
        <v>Марафон Налибоки Трейл 42</v>
      </c>
      <c r="D766" s="120">
        <f>VLOOKUP(C766,Гонки!$E$1:$O$30,11,FALSE)</f>
        <v>14.266907446536784</v>
      </c>
      <c r="E766" s="31" t="s">
        <v>278</v>
      </c>
      <c r="F766" s="108">
        <f>IF(E766="Ж",VLOOKUP(C766,Гонки!$E$2:$Q$30,12,FALSE),VLOOKUP(C766,Гонки!$E$2:$Q$30,13,FALSE))</f>
        <v>42</v>
      </c>
      <c r="G766" s="24" t="s">
        <v>145</v>
      </c>
      <c r="H766" s="13">
        <v>1982</v>
      </c>
      <c r="I766" s="13">
        <v>4895</v>
      </c>
      <c r="J766" s="28" t="str">
        <f t="shared" si="90"/>
        <v>М</v>
      </c>
      <c r="K766" s="89">
        <v>0.21761574074074075</v>
      </c>
      <c r="L766" s="90">
        <f t="shared" si="95"/>
        <v>0.24914502417543283</v>
      </c>
      <c r="M766" s="99">
        <f t="shared" si="96"/>
        <v>3.5545290006760699</v>
      </c>
    </row>
    <row r="767" spans="1:13" x14ac:dyDescent="0.25">
      <c r="A767" s="24" t="str">
        <f t="shared" si="97"/>
        <v>Марафон Налибоки</v>
      </c>
      <c r="B767" s="24" t="str">
        <f t="shared" si="94"/>
        <v>Трейл 42</v>
      </c>
      <c r="C767" s="24" t="str">
        <f t="shared" si="91"/>
        <v>Марафон Налибоки Трейл 42</v>
      </c>
      <c r="D767" s="120">
        <f>VLOOKUP(C767,Гонки!$E$1:$O$30,11,FALSE)</f>
        <v>14.266907446536784</v>
      </c>
      <c r="E767" s="31" t="s">
        <v>278</v>
      </c>
      <c r="F767" s="108">
        <f>IF(E767="Ж",VLOOKUP(C767,Гонки!$E$2:$Q$30,12,FALSE),VLOOKUP(C767,Гонки!$E$2:$Q$30,13,FALSE))</f>
        <v>42</v>
      </c>
      <c r="G767" s="24" t="s">
        <v>576</v>
      </c>
      <c r="H767" s="13">
        <v>1988</v>
      </c>
      <c r="I767" s="13">
        <v>5468</v>
      </c>
      <c r="J767" s="28" t="str">
        <f t="shared" si="90"/>
        <v>М</v>
      </c>
      <c r="K767" s="89">
        <v>0.21802083333333333</v>
      </c>
      <c r="L767" s="90">
        <f t="shared" si="95"/>
        <v>0.24775883472094187</v>
      </c>
      <c r="M767" s="99">
        <f t="shared" si="96"/>
        <v>3.5347523640254819</v>
      </c>
    </row>
    <row r="768" spans="1:13" x14ac:dyDescent="0.25">
      <c r="A768" s="24" t="str">
        <f t="shared" si="97"/>
        <v>Марафон Налибоки</v>
      </c>
      <c r="B768" s="24" t="str">
        <f t="shared" si="94"/>
        <v>Трейл 42</v>
      </c>
      <c r="C768" s="24" t="str">
        <f t="shared" si="91"/>
        <v>Марафон Налибоки Трейл 42</v>
      </c>
      <c r="D768" s="120">
        <f>VLOOKUP(C768,Гонки!$E$1:$O$30,11,FALSE)</f>
        <v>14.266907446536784</v>
      </c>
      <c r="E768" s="31" t="s">
        <v>278</v>
      </c>
      <c r="F768" s="108">
        <f>IF(E768="Ж",VLOOKUP(C768,Гонки!$E$2:$Q$30,12,FALSE),VLOOKUP(C768,Гонки!$E$2:$Q$30,13,FALSE))</f>
        <v>42</v>
      </c>
      <c r="G768" s="24" t="s">
        <v>158</v>
      </c>
      <c r="H768" s="13">
        <v>1984</v>
      </c>
      <c r="I768" s="13">
        <v>892</v>
      </c>
      <c r="J768" s="28" t="str">
        <f t="shared" si="90"/>
        <v>М</v>
      </c>
      <c r="K768" s="89">
        <v>0.21899305555555557</v>
      </c>
      <c r="L768" s="90">
        <f t="shared" si="95"/>
        <v>0.24447367777264042</v>
      </c>
      <c r="M768" s="99">
        <f t="shared" si="96"/>
        <v>3.4878833338967179</v>
      </c>
    </row>
    <row r="769" spans="1:13" x14ac:dyDescent="0.25">
      <c r="A769" s="24" t="str">
        <f t="shared" si="97"/>
        <v>Марафон Налибоки</v>
      </c>
      <c r="B769" s="24" t="str">
        <f t="shared" si="94"/>
        <v>Трейл 42</v>
      </c>
      <c r="C769" s="24" t="str">
        <f t="shared" si="91"/>
        <v>Марафон Налибоки Трейл 42</v>
      </c>
      <c r="D769" s="120">
        <f>VLOOKUP(C769,Гонки!$E$1:$O$30,11,FALSE)</f>
        <v>14.266907446536784</v>
      </c>
      <c r="E769" s="31" t="s">
        <v>278</v>
      </c>
      <c r="F769" s="108">
        <f>IF(E769="Ж",VLOOKUP(C769,Гонки!$E$2:$Q$30,12,FALSE),VLOOKUP(C769,Гонки!$E$2:$Q$30,13,FALSE))</f>
        <v>42</v>
      </c>
      <c r="G769" s="24" t="s">
        <v>575</v>
      </c>
      <c r="H769" s="13">
        <v>1983</v>
      </c>
      <c r="I769" s="13" t="s">
        <v>667</v>
      </c>
      <c r="J769" s="28" t="str">
        <f t="shared" si="90"/>
        <v>М</v>
      </c>
      <c r="K769" s="89">
        <v>0.22569444444444445</v>
      </c>
      <c r="L769" s="90">
        <f t="shared" si="95"/>
        <v>0.22333692330497815</v>
      </c>
      <c r="M769" s="99">
        <f t="shared" si="96"/>
        <v>3.1863272141864072</v>
      </c>
    </row>
    <row r="770" spans="1:13" x14ac:dyDescent="0.25">
      <c r="A770" s="24" t="str">
        <f t="shared" si="97"/>
        <v>Марафон Налибоки</v>
      </c>
      <c r="B770" s="24" t="str">
        <f t="shared" si="94"/>
        <v>Трейл 42</v>
      </c>
      <c r="C770" s="24" t="str">
        <f t="shared" si="91"/>
        <v>Марафон Налибоки Трейл 42</v>
      </c>
      <c r="D770" s="120">
        <f>VLOOKUP(C770,Гонки!$E$1:$O$30,11,FALSE)</f>
        <v>14.266907446536784</v>
      </c>
      <c r="E770" s="31" t="s">
        <v>278</v>
      </c>
      <c r="F770" s="108">
        <f>IF(E770="Ж",VLOOKUP(C770,Гонки!$E$2:$Q$30,12,FALSE),VLOOKUP(C770,Гонки!$E$2:$Q$30,13,FALSE))</f>
        <v>42</v>
      </c>
      <c r="G770" s="24" t="s">
        <v>161</v>
      </c>
      <c r="H770" s="13">
        <v>1970</v>
      </c>
      <c r="I770" s="13">
        <v>82</v>
      </c>
      <c r="J770" s="28" t="str">
        <f t="shared" ref="J770:J833" si="98">E770</f>
        <v>М</v>
      </c>
      <c r="K770" s="89">
        <v>0.23153935185185184</v>
      </c>
      <c r="L770" s="90">
        <f t="shared" si="95"/>
        <v>0.20684674730140176</v>
      </c>
      <c r="M770" s="99">
        <f t="shared" si="96"/>
        <v>2.9510633993662814</v>
      </c>
    </row>
    <row r="771" spans="1:13" x14ac:dyDescent="0.25">
      <c r="A771" s="24" t="str">
        <f t="shared" si="97"/>
        <v>Марафон Налибоки</v>
      </c>
      <c r="B771" s="24" t="str">
        <f t="shared" si="94"/>
        <v>Трейл 42</v>
      </c>
      <c r="C771" s="24" t="str">
        <f t="shared" si="91"/>
        <v>Марафон Налибоки Трейл 42</v>
      </c>
      <c r="D771" s="120">
        <f>VLOOKUP(C771,Гонки!$E$1:$O$30,11,FALSE)</f>
        <v>14.266907446536784</v>
      </c>
      <c r="E771" s="31" t="s">
        <v>278</v>
      </c>
      <c r="F771" s="108">
        <f>IF(E771="Ж",VLOOKUP(C771,Гонки!$E$2:$Q$30,12,FALSE),VLOOKUP(C771,Гонки!$E$2:$Q$30,13,FALSE))</f>
        <v>42</v>
      </c>
      <c r="G771" s="24" t="s">
        <v>573</v>
      </c>
      <c r="H771" s="13">
        <v>1986</v>
      </c>
      <c r="I771" s="13" t="s">
        <v>667</v>
      </c>
      <c r="J771" s="28" t="str">
        <f t="shared" si="98"/>
        <v>М</v>
      </c>
      <c r="K771" s="89">
        <v>0.23918981481481483</v>
      </c>
      <c r="L771" s="90">
        <f t="shared" si="95"/>
        <v>0.18762689342097416</v>
      </c>
      <c r="M771" s="99">
        <f t="shared" si="96"/>
        <v>2.67685552291826</v>
      </c>
    </row>
    <row r="772" spans="1:13" x14ac:dyDescent="0.25">
      <c r="A772" s="24" t="str">
        <f t="shared" si="97"/>
        <v>Марафон Налибоки</v>
      </c>
      <c r="B772" s="24" t="str">
        <f t="shared" si="94"/>
        <v>Трейл 42</v>
      </c>
      <c r="C772" s="24" t="str">
        <f t="shared" si="91"/>
        <v>Марафон Налибоки Трейл 42</v>
      </c>
      <c r="D772" s="120">
        <f>VLOOKUP(C772,Гонки!$E$1:$O$30,11,FALSE)</f>
        <v>14.266907446536784</v>
      </c>
      <c r="E772" s="31" t="s">
        <v>278</v>
      </c>
      <c r="F772" s="108">
        <f>IF(E772="Ж",VLOOKUP(C772,Гонки!$E$2:$Q$30,12,FALSE),VLOOKUP(C772,Гонки!$E$2:$Q$30,13,FALSE))</f>
        <v>42</v>
      </c>
      <c r="G772" s="24" t="s">
        <v>583</v>
      </c>
      <c r="H772" s="13">
        <v>1982</v>
      </c>
      <c r="I772" s="13" t="s">
        <v>667</v>
      </c>
      <c r="J772" s="28" t="str">
        <f t="shared" si="98"/>
        <v>М</v>
      </c>
      <c r="K772" s="89">
        <v>0.24325231481481482</v>
      </c>
      <c r="L772" s="90">
        <f t="shared" si="95"/>
        <v>0.17838247707730273</v>
      </c>
      <c r="M772" s="99">
        <f t="shared" si="96"/>
        <v>2.5449662905458474</v>
      </c>
    </row>
    <row r="773" spans="1:13" x14ac:dyDescent="0.25">
      <c r="A773" s="24" t="str">
        <f t="shared" si="97"/>
        <v>Марафон Налибоки</v>
      </c>
      <c r="B773" s="24" t="str">
        <f t="shared" si="94"/>
        <v>Трейл 42</v>
      </c>
      <c r="C773" s="24" t="str">
        <f t="shared" ref="C773:C836" si="99">CONCATENATE(A773," ",B773)</f>
        <v>Марафон Налибоки Трейл 42</v>
      </c>
      <c r="D773" s="120">
        <f>VLOOKUP(C773,Гонки!$E$1:$O$30,11,FALSE)</f>
        <v>14.266907446536784</v>
      </c>
      <c r="E773" s="31" t="s">
        <v>278</v>
      </c>
      <c r="F773" s="108">
        <f>IF(E773="Ж",VLOOKUP(C773,Гонки!$E$2:$Q$30,12,FALSE),VLOOKUP(C773,Гонки!$E$2:$Q$30,13,FALSE))</f>
        <v>42</v>
      </c>
      <c r="G773" s="24" t="s">
        <v>585</v>
      </c>
      <c r="H773" s="13">
        <v>1982</v>
      </c>
      <c r="I773" s="13" t="s">
        <v>667</v>
      </c>
      <c r="J773" s="28" t="str">
        <f t="shared" si="98"/>
        <v>М</v>
      </c>
      <c r="K773" s="89">
        <v>0.24659722222222222</v>
      </c>
      <c r="L773" s="90">
        <f t="shared" si="95"/>
        <v>0.17122161733726601</v>
      </c>
      <c r="M773" s="99">
        <f t="shared" si="96"/>
        <v>2.4428029673971121</v>
      </c>
    </row>
    <row r="774" spans="1:13" x14ac:dyDescent="0.25">
      <c r="A774" s="24" t="str">
        <f t="shared" si="97"/>
        <v>Марафон Налибоки</v>
      </c>
      <c r="B774" s="24" t="str">
        <f t="shared" si="94"/>
        <v>Трейл 42</v>
      </c>
      <c r="C774" s="24" t="str">
        <f t="shared" si="99"/>
        <v>Марафон Налибоки Трейл 42</v>
      </c>
      <c r="D774" s="120">
        <f>VLOOKUP(C774,Гонки!$E$1:$O$30,11,FALSE)</f>
        <v>14.266907446536784</v>
      </c>
      <c r="E774" s="31" t="s">
        <v>278</v>
      </c>
      <c r="F774" s="108">
        <f>IF(E774="Ж",VLOOKUP(C774,Гонки!$E$2:$Q$30,12,FALSE),VLOOKUP(C774,Гонки!$E$2:$Q$30,13,FALSE))</f>
        <v>42</v>
      </c>
      <c r="G774" s="24" t="s">
        <v>455</v>
      </c>
      <c r="H774" s="13">
        <v>1972</v>
      </c>
      <c r="I774" s="13">
        <v>4331</v>
      </c>
      <c r="J774" s="28" t="str">
        <f t="shared" si="98"/>
        <v>М</v>
      </c>
      <c r="K774" s="89">
        <v>0.2520486111111111</v>
      </c>
      <c r="L774" s="90">
        <f t="shared" si="95"/>
        <v>0.16035045984358781</v>
      </c>
      <c r="M774" s="99">
        <f t="shared" si="96"/>
        <v>2.2877051695980803</v>
      </c>
    </row>
    <row r="775" spans="1:13" x14ac:dyDescent="0.25">
      <c r="A775" s="24" t="str">
        <f t="shared" si="97"/>
        <v>Марафон Налибоки</v>
      </c>
      <c r="B775" s="24" t="str">
        <f t="shared" si="94"/>
        <v>Трейл 42</v>
      </c>
      <c r="C775" s="24" t="str">
        <f t="shared" si="99"/>
        <v>Марафон Налибоки Трейл 42</v>
      </c>
      <c r="D775" s="120">
        <f>VLOOKUP(C775,Гонки!$E$1:$O$30,11,FALSE)</f>
        <v>14.266907446536784</v>
      </c>
      <c r="E775" s="31" t="s">
        <v>278</v>
      </c>
      <c r="F775" s="108">
        <f>IF(E775="Ж",VLOOKUP(C775,Гонки!$E$2:$Q$30,12,FALSE),VLOOKUP(C775,Гонки!$E$2:$Q$30,13,FALSE))</f>
        <v>42</v>
      </c>
      <c r="G775" s="24" t="s">
        <v>572</v>
      </c>
      <c r="H775" s="13">
        <v>2001</v>
      </c>
      <c r="I775" s="13" t="s">
        <v>667</v>
      </c>
      <c r="J775" s="28" t="str">
        <f t="shared" si="98"/>
        <v>М</v>
      </c>
      <c r="K775" s="89">
        <v>0.26207175925925924</v>
      </c>
      <c r="L775" s="90">
        <f t="shared" si="95"/>
        <v>0.14264694118400262</v>
      </c>
      <c r="M775" s="99">
        <f t="shared" si="96"/>
        <v>2.0351307074037415</v>
      </c>
    </row>
    <row r="776" spans="1:13" x14ac:dyDescent="0.25">
      <c r="A776" s="24" t="str">
        <f t="shared" si="97"/>
        <v>Марафон Налибоки</v>
      </c>
      <c r="B776" s="24" t="str">
        <f t="shared" si="94"/>
        <v>Трейл 42</v>
      </c>
      <c r="C776" s="24" t="str">
        <f t="shared" si="99"/>
        <v>Марафон Налибоки Трейл 42</v>
      </c>
      <c r="D776" s="120">
        <f>VLOOKUP(C776,Гонки!$E$1:$O$30,11,FALSE)</f>
        <v>14.266907446536784</v>
      </c>
      <c r="E776" s="31" t="s">
        <v>278</v>
      </c>
      <c r="F776" s="108">
        <f>IF(E776="Ж",VLOOKUP(C776,Гонки!$E$2:$Q$30,12,FALSE),VLOOKUP(C776,Гонки!$E$2:$Q$30,13,FALSE))</f>
        <v>42</v>
      </c>
      <c r="G776" s="24" t="s">
        <v>591</v>
      </c>
      <c r="H776" s="13">
        <v>1956</v>
      </c>
      <c r="I776" s="13" t="s">
        <v>667</v>
      </c>
      <c r="J776" s="28" t="str">
        <f t="shared" si="98"/>
        <v>М</v>
      </c>
      <c r="K776" s="89">
        <v>0.2784375</v>
      </c>
      <c r="L776" s="90">
        <f t="shared" si="95"/>
        <v>0.11894329314203832</v>
      </c>
      <c r="M776" s="99">
        <f t="shared" si="96"/>
        <v>1.6969529546437541</v>
      </c>
    </row>
    <row r="777" spans="1:13" x14ac:dyDescent="0.25">
      <c r="A777" s="24" t="str">
        <f t="shared" si="97"/>
        <v>Марафон Налибоки</v>
      </c>
      <c r="B777" s="24" t="str">
        <f t="shared" si="94"/>
        <v>Трейл 42</v>
      </c>
      <c r="C777" s="24" t="str">
        <f t="shared" si="99"/>
        <v>Марафон Налибоки Трейл 42</v>
      </c>
      <c r="D777" s="120">
        <f>VLOOKUP(C777,Гонки!$E$1:$O$30,11,FALSE)</f>
        <v>14.266907446536784</v>
      </c>
      <c r="E777" s="31" t="s">
        <v>278</v>
      </c>
      <c r="F777" s="108">
        <f>IF(E777="Ж",VLOOKUP(C777,Гонки!$E$2:$Q$30,12,FALSE),VLOOKUP(C777,Гонки!$E$2:$Q$30,13,FALSE))</f>
        <v>42</v>
      </c>
      <c r="G777" s="24" t="s">
        <v>569</v>
      </c>
      <c r="H777" s="13">
        <v>1990</v>
      </c>
      <c r="I777" s="13">
        <v>2194</v>
      </c>
      <c r="J777" s="28" t="str">
        <f t="shared" si="98"/>
        <v>М</v>
      </c>
      <c r="K777" s="89">
        <v>0.28087962962962965</v>
      </c>
      <c r="L777" s="90">
        <f t="shared" si="95"/>
        <v>0.11586770481735117</v>
      </c>
      <c r="M777" s="99">
        <f t="shared" si="96"/>
        <v>1.6530738206717934</v>
      </c>
    </row>
    <row r="778" spans="1:13" x14ac:dyDescent="0.25">
      <c r="A778" s="24" t="str">
        <f t="shared" si="97"/>
        <v>Марафон Налибоки</v>
      </c>
      <c r="B778" s="24" t="str">
        <f t="shared" si="94"/>
        <v>Трейл 42</v>
      </c>
      <c r="C778" s="24" t="str">
        <f t="shared" si="99"/>
        <v>Марафон Налибоки Трейл 42</v>
      </c>
      <c r="D778" s="120">
        <f>VLOOKUP(C778,Гонки!$E$1:$O$30,11,FALSE)</f>
        <v>14.266907446536784</v>
      </c>
      <c r="E778" s="31" t="s">
        <v>278</v>
      </c>
      <c r="F778" s="108">
        <f>IF(E778="Ж",VLOOKUP(C778,Гонки!$E$2:$Q$30,12,FALSE),VLOOKUP(C778,Гонки!$E$2:$Q$30,13,FALSE))</f>
        <v>42</v>
      </c>
      <c r="G778" s="24" t="s">
        <v>590</v>
      </c>
      <c r="H778" s="13">
        <v>1961</v>
      </c>
      <c r="I778" s="13" t="s">
        <v>667</v>
      </c>
      <c r="J778" s="28" t="str">
        <f t="shared" si="98"/>
        <v>М</v>
      </c>
      <c r="K778" s="89">
        <v>0.29263888888888889</v>
      </c>
      <c r="L778" s="90">
        <f t="shared" si="95"/>
        <v>0.10245355162211529</v>
      </c>
      <c r="M778" s="99">
        <f t="shared" si="96"/>
        <v>1.4616953385616975</v>
      </c>
    </row>
    <row r="779" spans="1:13" x14ac:dyDescent="0.25">
      <c r="A779" s="24" t="str">
        <f t="shared" si="97"/>
        <v>Марафон Налибоки</v>
      </c>
      <c r="B779" s="24" t="str">
        <f t="shared" si="94"/>
        <v>Трейл 42</v>
      </c>
      <c r="C779" s="24" t="str">
        <f t="shared" si="99"/>
        <v>Марафон Налибоки Трейл 42</v>
      </c>
      <c r="D779" s="120">
        <f>VLOOKUP(C779,Гонки!$E$1:$O$30,11,FALSE)</f>
        <v>14.266907446536784</v>
      </c>
      <c r="E779" s="31" t="s">
        <v>278</v>
      </c>
      <c r="F779" s="108">
        <f>IF(E779="Ж",VLOOKUP(C779,Гонки!$E$2:$Q$30,12,FALSE),VLOOKUP(C779,Гонки!$E$2:$Q$30,13,FALSE))</f>
        <v>42</v>
      </c>
      <c r="G779" s="24" t="s">
        <v>541</v>
      </c>
      <c r="H779" s="13">
        <v>1984</v>
      </c>
      <c r="I779" s="13"/>
      <c r="J779" s="28" t="str">
        <f t="shared" si="98"/>
        <v>М</v>
      </c>
      <c r="K779" s="89">
        <v>0.30682870370370369</v>
      </c>
      <c r="L779" s="90">
        <f t="shared" si="95"/>
        <v>8.8886371907832024E-2</v>
      </c>
      <c r="M779" s="99">
        <f t="shared" si="96"/>
        <v>1.2681336412674866</v>
      </c>
    </row>
    <row r="780" spans="1:13" x14ac:dyDescent="0.25">
      <c r="A780" s="24" t="str">
        <f t="shared" si="97"/>
        <v>Марафон Налибоки</v>
      </c>
      <c r="B780" s="24" t="str">
        <f t="shared" si="94"/>
        <v>Трейл 42</v>
      </c>
      <c r="C780" s="24" t="str">
        <f t="shared" si="99"/>
        <v>Марафон Налибоки Трейл 42</v>
      </c>
      <c r="D780" s="120">
        <f>VLOOKUP(C780,Гонки!$E$1:$O$30,11,FALSE)</f>
        <v>14.266907446536784</v>
      </c>
      <c r="E780" s="31" t="s">
        <v>278</v>
      </c>
      <c r="F780" s="108">
        <f>IF(E780="Ж",VLOOKUP(C780,Гонки!$E$2:$Q$30,12,FALSE),VLOOKUP(C780,Гонки!$E$2:$Q$30,13,FALSE))</f>
        <v>42</v>
      </c>
      <c r="G780" s="24" t="s">
        <v>570</v>
      </c>
      <c r="H780" s="13">
        <v>1992</v>
      </c>
      <c r="I780" s="13">
        <v>5708</v>
      </c>
      <c r="J780" s="28" t="str">
        <f t="shared" si="98"/>
        <v>М</v>
      </c>
      <c r="K780" s="89">
        <v>0.4930208333333333</v>
      </c>
      <c r="L780" s="90">
        <f t="shared" si="95"/>
        <v>2.1425320210413372E-2</v>
      </c>
      <c r="M780" s="99">
        <f t="shared" si="96"/>
        <v>0.30567306045438158</v>
      </c>
    </row>
    <row r="781" spans="1:13" x14ac:dyDescent="0.25">
      <c r="A781" s="24" t="str">
        <f t="shared" si="97"/>
        <v>Марафон Налибоки</v>
      </c>
      <c r="B781" s="24" t="str">
        <f t="shared" si="94"/>
        <v>Трейл 42</v>
      </c>
      <c r="C781" s="24" t="str">
        <f t="shared" si="99"/>
        <v>Марафон Налибоки Трейл 42</v>
      </c>
      <c r="D781" s="120">
        <f>VLOOKUP(C781,Гонки!$E$1:$O$30,11,FALSE)</f>
        <v>14.266907446536784</v>
      </c>
      <c r="E781" s="31" t="s">
        <v>278</v>
      </c>
      <c r="F781" s="108">
        <f>IF(E781="Ж",VLOOKUP(C781,Гонки!$E$2:$Q$30,12,FALSE),VLOOKUP(C781,Гонки!$E$2:$Q$30,13,FALSE))</f>
        <v>42</v>
      </c>
      <c r="G781" s="24" t="s">
        <v>582</v>
      </c>
      <c r="H781" s="13">
        <v>1985</v>
      </c>
      <c r="I781" s="13" t="s">
        <v>667</v>
      </c>
      <c r="J781" s="28" t="str">
        <f t="shared" si="98"/>
        <v>М</v>
      </c>
      <c r="K781" s="89">
        <v>0.49312500000000004</v>
      </c>
      <c r="L781" s="90">
        <f t="shared" si="95"/>
        <v>2.1411745562320568E-2</v>
      </c>
      <c r="M781" s="99">
        <f t="shared" si="96"/>
        <v>0.30547939220642223</v>
      </c>
    </row>
    <row r="782" spans="1:13" x14ac:dyDescent="0.25">
      <c r="A782" s="24" t="str">
        <f t="shared" si="97"/>
        <v>Марафон Налибоки</v>
      </c>
      <c r="B782" s="24" t="str">
        <f>Гонки!D17</f>
        <v>Трейл 100</v>
      </c>
      <c r="C782" s="24" t="str">
        <f t="shared" si="99"/>
        <v>Марафон Налибоки Трейл 100</v>
      </c>
      <c r="D782" s="120">
        <f>VLOOKUP(C782,Гонки!$E$1:$O$30,11,FALSE)</f>
        <v>26.294052067475082</v>
      </c>
      <c r="E782" s="31" t="s">
        <v>64</v>
      </c>
      <c r="F782" s="108">
        <f>IF(E782="Ж",VLOOKUP(C782,Гонки!$E$2:$Q$30,12,FALSE),VLOOKUP(C782,Гонки!$E$2:$Q$30,13,FALSE))</f>
        <v>4</v>
      </c>
      <c r="G782" s="43" t="s">
        <v>671</v>
      </c>
      <c r="H782" s="30">
        <v>1986</v>
      </c>
      <c r="I782" s="30">
        <v>3250</v>
      </c>
      <c r="J782" s="28" t="str">
        <f t="shared" si="98"/>
        <v>Ж</v>
      </c>
      <c r="K782" s="141">
        <v>0.48138888888888887</v>
      </c>
      <c r="L782" s="90">
        <f>($K$782/K782)^3</f>
        <v>1</v>
      </c>
      <c r="M782" s="99">
        <f t="shared" si="96"/>
        <v>26.294052067475082</v>
      </c>
    </row>
    <row r="783" spans="1:13" x14ac:dyDescent="0.25">
      <c r="A783" s="24" t="str">
        <f t="shared" si="97"/>
        <v>Марафон Налибоки</v>
      </c>
      <c r="B783" s="43" t="str">
        <f>$B$782</f>
        <v>Трейл 100</v>
      </c>
      <c r="C783" s="43" t="str">
        <f t="shared" si="99"/>
        <v>Марафон Налибоки Трейл 100</v>
      </c>
      <c r="D783" s="120">
        <f>VLOOKUP(C783,Гонки!$E$1:$O$30,11,FALSE)</f>
        <v>26.294052067475082</v>
      </c>
      <c r="E783" s="31" t="s">
        <v>64</v>
      </c>
      <c r="F783" s="108">
        <f>IF(E783="Ж",VLOOKUP(C783,Гонки!$E$2:$Q$30,12,FALSE),VLOOKUP(C783,Гонки!$E$2:$Q$30,13,FALSE))</f>
        <v>4</v>
      </c>
      <c r="G783" s="43" t="s">
        <v>83</v>
      </c>
      <c r="H783" s="30">
        <v>1985</v>
      </c>
      <c r="I783" s="30">
        <v>2647</v>
      </c>
      <c r="J783" s="28" t="str">
        <f t="shared" si="98"/>
        <v>Ж</v>
      </c>
      <c r="K783" s="141">
        <v>0.57111111111111112</v>
      </c>
      <c r="L783" s="90">
        <f t="shared" ref="L783:L784" si="100">($K$782/K783)^3</f>
        <v>0.59886144952875286</v>
      </c>
      <c r="M783" s="99">
        <f t="shared" si="96"/>
        <v>15.746494135112629</v>
      </c>
    </row>
    <row r="784" spans="1:13" x14ac:dyDescent="0.25">
      <c r="A784" s="24" t="str">
        <f t="shared" si="97"/>
        <v>Марафон Налибоки</v>
      </c>
      <c r="B784" s="43" t="str">
        <f t="shared" ref="B784:B819" si="101">$B$782</f>
        <v>Трейл 100</v>
      </c>
      <c r="C784" s="43" t="str">
        <f t="shared" si="99"/>
        <v>Марафон Налибоки Трейл 100</v>
      </c>
      <c r="D784" s="120">
        <f>VLOOKUP(C784,Гонки!$E$1:$O$30,11,FALSE)</f>
        <v>26.294052067475082</v>
      </c>
      <c r="E784" s="31" t="s">
        <v>64</v>
      </c>
      <c r="F784" s="108">
        <f>IF(E784="Ж",VLOOKUP(C784,Гонки!$E$2:$Q$30,12,FALSE),VLOOKUP(C784,Гонки!$E$2:$Q$30,13,FALSE))</f>
        <v>4</v>
      </c>
      <c r="G784" s="43" t="s">
        <v>67</v>
      </c>
      <c r="H784" s="30">
        <v>1987</v>
      </c>
      <c r="I784" s="30">
        <v>2739</v>
      </c>
      <c r="J784" s="28" t="str">
        <f t="shared" si="98"/>
        <v>Ж</v>
      </c>
      <c r="K784" s="141">
        <v>0.67150462962962953</v>
      </c>
      <c r="L784" s="90">
        <f t="shared" si="100"/>
        <v>0.36841826431162383</v>
      </c>
      <c r="M784" s="99">
        <f t="shared" si="96"/>
        <v>9.6872090244186335</v>
      </c>
    </row>
    <row r="785" spans="1:13" x14ac:dyDescent="0.25">
      <c r="A785" s="24" t="str">
        <f t="shared" si="97"/>
        <v>Марафон Налибоки</v>
      </c>
      <c r="B785" s="43" t="str">
        <f t="shared" si="101"/>
        <v>Трейл 100</v>
      </c>
      <c r="C785" s="43" t="str">
        <f t="shared" si="99"/>
        <v>Марафон Налибоки Трейл 100</v>
      </c>
      <c r="D785" s="120">
        <f>VLOOKUP(C785,Гонки!$E$1:$O$30,11,FALSE)</f>
        <v>26.294052067475082</v>
      </c>
      <c r="E785" s="31" t="s">
        <v>278</v>
      </c>
      <c r="F785" s="108">
        <f>IF(E785="Ж",VLOOKUP(C785,Гонки!$E$2:$Q$30,12,FALSE),VLOOKUP(C785,Гонки!$E$2:$Q$30,13,FALSE))</f>
        <v>39</v>
      </c>
      <c r="G785" s="24" t="s">
        <v>683</v>
      </c>
      <c r="H785" s="13">
        <v>1979</v>
      </c>
      <c r="I785" s="13">
        <v>932</v>
      </c>
      <c r="J785" s="28" t="str">
        <f t="shared" si="98"/>
        <v>М</v>
      </c>
      <c r="K785" s="89">
        <v>0.40907407407407409</v>
      </c>
      <c r="L785" s="90">
        <f>($K$785/K785)^3</f>
        <v>1</v>
      </c>
      <c r="M785" s="99">
        <f t="shared" si="96"/>
        <v>26.294052067475082</v>
      </c>
    </row>
    <row r="786" spans="1:13" x14ac:dyDescent="0.25">
      <c r="A786" s="24" t="str">
        <f t="shared" si="97"/>
        <v>Марафон Налибоки</v>
      </c>
      <c r="B786" s="43" t="str">
        <f t="shared" si="101"/>
        <v>Трейл 100</v>
      </c>
      <c r="C786" s="43" t="str">
        <f t="shared" si="99"/>
        <v>Марафон Налибоки Трейл 100</v>
      </c>
      <c r="D786" s="120">
        <f>VLOOKUP(C786,Гонки!$E$1:$O$30,11,FALSE)</f>
        <v>26.294052067475082</v>
      </c>
      <c r="E786" s="31" t="s">
        <v>278</v>
      </c>
      <c r="F786" s="108">
        <f>IF(E786="Ж",VLOOKUP(C786,Гонки!$E$2:$Q$30,12,FALSE),VLOOKUP(C786,Гонки!$E$2:$Q$30,13,FALSE))</f>
        <v>39</v>
      </c>
      <c r="G786" s="24" t="s">
        <v>684</v>
      </c>
      <c r="H786" s="13">
        <v>1979</v>
      </c>
      <c r="I786" s="13">
        <v>3507</v>
      </c>
      <c r="J786" s="28" t="str">
        <f t="shared" si="98"/>
        <v>М</v>
      </c>
      <c r="K786" s="89">
        <v>0.41534722222222226</v>
      </c>
      <c r="L786" s="90">
        <f t="shared" ref="L786:L819" si="102">($K$785/K786)^3</f>
        <v>0.95537074245813491</v>
      </c>
      <c r="M786" s="99">
        <f t="shared" si="96"/>
        <v>25.120568045936526</v>
      </c>
    </row>
    <row r="787" spans="1:13" x14ac:dyDescent="0.25">
      <c r="A787" s="24" t="str">
        <f t="shared" si="97"/>
        <v>Марафон Налибоки</v>
      </c>
      <c r="B787" s="43" t="str">
        <f t="shared" si="101"/>
        <v>Трейл 100</v>
      </c>
      <c r="C787" s="43" t="str">
        <f t="shared" si="99"/>
        <v>Марафон Налибоки Трейл 100</v>
      </c>
      <c r="D787" s="120">
        <f>VLOOKUP(C787,Гонки!$E$1:$O$30,11,FALSE)</f>
        <v>26.294052067475082</v>
      </c>
      <c r="E787" s="31" t="s">
        <v>278</v>
      </c>
      <c r="F787" s="108">
        <f>IF(E787="Ж",VLOOKUP(C787,Гонки!$E$2:$Q$30,12,FALSE),VLOOKUP(C787,Гонки!$E$2:$Q$30,13,FALSE))</f>
        <v>39</v>
      </c>
      <c r="G787" s="24" t="s">
        <v>71</v>
      </c>
      <c r="H787" s="13">
        <v>1984</v>
      </c>
      <c r="I787" s="13">
        <v>3976</v>
      </c>
      <c r="J787" s="28" t="str">
        <f t="shared" si="98"/>
        <v>М</v>
      </c>
      <c r="K787" s="89">
        <v>0.4601851851851852</v>
      </c>
      <c r="L787" s="90">
        <f t="shared" si="102"/>
        <v>0.702437952631073</v>
      </c>
      <c r="M787" s="99">
        <f t="shared" si="96"/>
        <v>18.469940100652028</v>
      </c>
    </row>
    <row r="788" spans="1:13" x14ac:dyDescent="0.25">
      <c r="A788" s="24" t="str">
        <f t="shared" si="97"/>
        <v>Марафон Налибоки</v>
      </c>
      <c r="B788" s="43" t="str">
        <f t="shared" si="101"/>
        <v>Трейл 100</v>
      </c>
      <c r="C788" s="43" t="str">
        <f t="shared" si="99"/>
        <v>Марафон Налибоки Трейл 100</v>
      </c>
      <c r="D788" s="120">
        <f>VLOOKUP(C788,Гонки!$E$1:$O$30,11,FALSE)</f>
        <v>26.294052067475082</v>
      </c>
      <c r="E788" s="31" t="s">
        <v>278</v>
      </c>
      <c r="F788" s="108">
        <f>IF(E788="Ж",VLOOKUP(C788,Гонки!$E$2:$Q$30,12,FALSE),VLOOKUP(C788,Гонки!$E$2:$Q$30,13,FALSE))</f>
        <v>39</v>
      </c>
      <c r="G788" s="24" t="s">
        <v>524</v>
      </c>
      <c r="H788" s="13">
        <v>1959</v>
      </c>
      <c r="I788" s="13">
        <v>2737</v>
      </c>
      <c r="J788" s="28" t="str">
        <f t="shared" si="98"/>
        <v>М</v>
      </c>
      <c r="K788" s="89">
        <v>0.46789351851851851</v>
      </c>
      <c r="L788" s="90">
        <f t="shared" si="102"/>
        <v>0.66828971997034092</v>
      </c>
      <c r="M788" s="99">
        <f t="shared" si="96"/>
        <v>17.572044693058487</v>
      </c>
    </row>
    <row r="789" spans="1:13" x14ac:dyDescent="0.25">
      <c r="A789" s="24" t="str">
        <f t="shared" si="97"/>
        <v>Марафон Налибоки</v>
      </c>
      <c r="B789" s="43" t="str">
        <f t="shared" si="101"/>
        <v>Трейл 100</v>
      </c>
      <c r="C789" s="43" t="str">
        <f t="shared" si="99"/>
        <v>Марафон Налибоки Трейл 100</v>
      </c>
      <c r="D789" s="120">
        <f>VLOOKUP(C789,Гонки!$E$1:$O$30,11,FALSE)</f>
        <v>26.294052067475082</v>
      </c>
      <c r="E789" s="31" t="s">
        <v>278</v>
      </c>
      <c r="F789" s="108">
        <f>IF(E789="Ж",VLOOKUP(C789,Гонки!$E$2:$Q$30,12,FALSE),VLOOKUP(C789,Гонки!$E$2:$Q$30,13,FALSE))</f>
        <v>39</v>
      </c>
      <c r="G789" s="24" t="s">
        <v>551</v>
      </c>
      <c r="H789" s="13">
        <v>1985</v>
      </c>
      <c r="I789" s="13">
        <v>5219</v>
      </c>
      <c r="J789" s="28" t="str">
        <f t="shared" si="98"/>
        <v>М</v>
      </c>
      <c r="K789" s="89">
        <v>0.48679398148148145</v>
      </c>
      <c r="L789" s="90">
        <f t="shared" si="102"/>
        <v>0.59343105216405623</v>
      </c>
      <c r="M789" s="99">
        <f t="shared" si="96"/>
        <v>15.603706984058215</v>
      </c>
    </row>
    <row r="790" spans="1:13" x14ac:dyDescent="0.25">
      <c r="A790" s="24" t="str">
        <f t="shared" si="97"/>
        <v>Марафон Налибоки</v>
      </c>
      <c r="B790" s="43" t="str">
        <f t="shared" si="101"/>
        <v>Трейл 100</v>
      </c>
      <c r="C790" s="43" t="str">
        <f t="shared" si="99"/>
        <v>Марафон Налибоки Трейл 100</v>
      </c>
      <c r="D790" s="120">
        <f>VLOOKUP(C790,Гонки!$E$1:$O$30,11,FALSE)</f>
        <v>26.294052067475082</v>
      </c>
      <c r="E790" s="31" t="s">
        <v>278</v>
      </c>
      <c r="F790" s="108">
        <f>IF(E790="Ж",VLOOKUP(C790,Гонки!$E$2:$Q$30,12,FALSE),VLOOKUP(C790,Гонки!$E$2:$Q$30,13,FALSE))</f>
        <v>39</v>
      </c>
      <c r="G790" s="24" t="s">
        <v>97</v>
      </c>
      <c r="H790" s="13">
        <v>1982</v>
      </c>
      <c r="I790" s="13">
        <v>4891</v>
      </c>
      <c r="J790" s="28" t="str">
        <f t="shared" si="98"/>
        <v>М</v>
      </c>
      <c r="K790" s="89">
        <v>0.49565972222222227</v>
      </c>
      <c r="L790" s="90">
        <f t="shared" si="102"/>
        <v>0.56215357988890213</v>
      </c>
      <c r="M790" s="99">
        <f t="shared" si="96"/>
        <v>14.781295499516306</v>
      </c>
    </row>
    <row r="791" spans="1:13" x14ac:dyDescent="0.25">
      <c r="A791" s="24" t="str">
        <f t="shared" si="97"/>
        <v>Марафон Налибоки</v>
      </c>
      <c r="B791" s="43" t="str">
        <f t="shared" si="101"/>
        <v>Трейл 100</v>
      </c>
      <c r="C791" s="43" t="str">
        <f t="shared" si="99"/>
        <v>Марафон Налибоки Трейл 100</v>
      </c>
      <c r="D791" s="120">
        <f>VLOOKUP(C791,Гонки!$E$1:$O$30,11,FALSE)</f>
        <v>26.294052067475082</v>
      </c>
      <c r="E791" s="31" t="s">
        <v>278</v>
      </c>
      <c r="F791" s="108">
        <f>IF(E791="Ж",VLOOKUP(C791,Гонки!$E$2:$Q$30,12,FALSE),VLOOKUP(C791,Гонки!$E$2:$Q$30,13,FALSE))</f>
        <v>39</v>
      </c>
      <c r="G791" s="24" t="s">
        <v>73</v>
      </c>
      <c r="H791" s="13">
        <v>1983</v>
      </c>
      <c r="I791" s="13">
        <v>2996</v>
      </c>
      <c r="J791" s="28" t="str">
        <f t="shared" si="98"/>
        <v>М</v>
      </c>
      <c r="K791" s="89">
        <v>0.49569444444444444</v>
      </c>
      <c r="L791" s="90">
        <f t="shared" si="102"/>
        <v>0.56203545558168444</v>
      </c>
      <c r="M791" s="99">
        <f t="shared" si="96"/>
        <v>14.77818953283189</v>
      </c>
    </row>
    <row r="792" spans="1:13" x14ac:dyDescent="0.25">
      <c r="A792" s="24" t="str">
        <f t="shared" si="97"/>
        <v>Марафон Налибоки</v>
      </c>
      <c r="B792" s="43" t="str">
        <f t="shared" si="101"/>
        <v>Трейл 100</v>
      </c>
      <c r="C792" s="43" t="str">
        <f t="shared" si="99"/>
        <v>Марафон Налибоки Трейл 100</v>
      </c>
      <c r="D792" s="120">
        <f>VLOOKUP(C792,Гонки!$E$1:$O$30,11,FALSE)</f>
        <v>26.294052067475082</v>
      </c>
      <c r="E792" s="31" t="s">
        <v>278</v>
      </c>
      <c r="F792" s="108">
        <f>IF(E792="Ж",VLOOKUP(C792,Гонки!$E$2:$Q$30,12,FALSE),VLOOKUP(C792,Гонки!$E$2:$Q$30,13,FALSE))</f>
        <v>39</v>
      </c>
      <c r="G792" s="24" t="s">
        <v>686</v>
      </c>
      <c r="H792" s="13">
        <v>1976</v>
      </c>
      <c r="I792" s="13"/>
      <c r="J792" s="28" t="str">
        <f t="shared" si="98"/>
        <v>М</v>
      </c>
      <c r="K792" s="89">
        <v>0.5042592592592593</v>
      </c>
      <c r="L792" s="90">
        <f t="shared" si="102"/>
        <v>0.53388070291501721</v>
      </c>
      <c r="M792" s="99">
        <f t="shared" si="96"/>
        <v>14.037887000267659</v>
      </c>
    </row>
    <row r="793" spans="1:13" x14ac:dyDescent="0.25">
      <c r="A793" s="24" t="str">
        <f t="shared" si="97"/>
        <v>Марафон Налибоки</v>
      </c>
      <c r="B793" s="43" t="str">
        <f t="shared" si="101"/>
        <v>Трейл 100</v>
      </c>
      <c r="C793" s="43" t="str">
        <f t="shared" si="99"/>
        <v>Марафон Налибоки Трейл 100</v>
      </c>
      <c r="D793" s="120">
        <f>VLOOKUP(C793,Гонки!$E$1:$O$30,11,FALSE)</f>
        <v>26.294052067475082</v>
      </c>
      <c r="E793" s="31" t="s">
        <v>278</v>
      </c>
      <c r="F793" s="108">
        <f>IF(E793="Ж",VLOOKUP(C793,Гонки!$E$2:$Q$30,12,FALSE),VLOOKUP(C793,Гонки!$E$2:$Q$30,13,FALSE))</f>
        <v>39</v>
      </c>
      <c r="G793" s="24" t="s">
        <v>69</v>
      </c>
      <c r="H793" s="13">
        <v>1981</v>
      </c>
      <c r="I793" s="13">
        <v>1530</v>
      </c>
      <c r="J793" s="28" t="str">
        <f t="shared" si="98"/>
        <v>М</v>
      </c>
      <c r="K793" s="89">
        <v>0.50618055555555552</v>
      </c>
      <c r="L793" s="90">
        <f t="shared" si="102"/>
        <v>0.52782443773835086</v>
      </c>
      <c r="M793" s="99">
        <f t="shared" si="96"/>
        <v>13.878643248377957</v>
      </c>
    </row>
    <row r="794" spans="1:13" x14ac:dyDescent="0.25">
      <c r="A794" s="24" t="str">
        <f t="shared" si="97"/>
        <v>Марафон Налибоки</v>
      </c>
      <c r="B794" s="43" t="str">
        <f t="shared" si="101"/>
        <v>Трейл 100</v>
      </c>
      <c r="C794" s="43" t="str">
        <f t="shared" si="99"/>
        <v>Марафон Налибоки Трейл 100</v>
      </c>
      <c r="D794" s="120">
        <f>VLOOKUP(C794,Гонки!$E$1:$O$30,11,FALSE)</f>
        <v>26.294052067475082</v>
      </c>
      <c r="E794" s="31" t="s">
        <v>278</v>
      </c>
      <c r="F794" s="108">
        <f>IF(E794="Ж",VLOOKUP(C794,Гонки!$E$2:$Q$30,12,FALSE),VLOOKUP(C794,Гонки!$E$2:$Q$30,13,FALSE))</f>
        <v>39</v>
      </c>
      <c r="G794" s="24" t="s">
        <v>441</v>
      </c>
      <c r="H794" s="13">
        <v>1986</v>
      </c>
      <c r="I794" s="13">
        <v>4683</v>
      </c>
      <c r="J794" s="28" t="str">
        <f t="shared" si="98"/>
        <v>М</v>
      </c>
      <c r="K794" s="89">
        <v>0.52504629629629629</v>
      </c>
      <c r="L794" s="90">
        <f t="shared" si="102"/>
        <v>0.4729476482605483</v>
      </c>
      <c r="M794" s="99">
        <f t="shared" si="96"/>
        <v>12.435710088552748</v>
      </c>
    </row>
    <row r="795" spans="1:13" x14ac:dyDescent="0.25">
      <c r="A795" s="24" t="str">
        <f t="shared" si="97"/>
        <v>Марафон Налибоки</v>
      </c>
      <c r="B795" s="43" t="str">
        <f t="shared" si="101"/>
        <v>Трейл 100</v>
      </c>
      <c r="C795" s="43" t="str">
        <f t="shared" si="99"/>
        <v>Марафон Налибоки Трейл 100</v>
      </c>
      <c r="D795" s="120">
        <f>VLOOKUP(C795,Гонки!$E$1:$O$30,11,FALSE)</f>
        <v>26.294052067475082</v>
      </c>
      <c r="E795" s="31" t="s">
        <v>278</v>
      </c>
      <c r="F795" s="108">
        <f>IF(E795="Ж",VLOOKUP(C795,Гонки!$E$2:$Q$30,12,FALSE),VLOOKUP(C795,Гонки!$E$2:$Q$30,13,FALSE))</f>
        <v>39</v>
      </c>
      <c r="G795" s="24" t="s">
        <v>674</v>
      </c>
      <c r="H795" s="13">
        <v>1997</v>
      </c>
      <c r="I795" s="13">
        <v>4922</v>
      </c>
      <c r="J795" s="28" t="str">
        <f t="shared" si="98"/>
        <v>М</v>
      </c>
      <c r="K795" s="89">
        <v>0.52509259259259256</v>
      </c>
      <c r="L795" s="90">
        <f t="shared" si="102"/>
        <v>0.47282256292708907</v>
      </c>
      <c r="M795" s="99">
        <f t="shared" si="96"/>
        <v>12.432421088281894</v>
      </c>
    </row>
    <row r="796" spans="1:13" x14ac:dyDescent="0.25">
      <c r="A796" s="24" t="str">
        <f t="shared" si="97"/>
        <v>Марафон Налибоки</v>
      </c>
      <c r="B796" s="43" t="str">
        <f t="shared" si="101"/>
        <v>Трейл 100</v>
      </c>
      <c r="C796" s="43" t="str">
        <f t="shared" si="99"/>
        <v>Марафон Налибоки Трейл 100</v>
      </c>
      <c r="D796" s="120">
        <f>VLOOKUP(C796,Гонки!$E$1:$O$30,11,FALSE)</f>
        <v>26.294052067475082</v>
      </c>
      <c r="E796" s="31" t="s">
        <v>278</v>
      </c>
      <c r="F796" s="108">
        <f>IF(E796="Ж",VLOOKUP(C796,Гонки!$E$2:$Q$30,12,FALSE),VLOOKUP(C796,Гонки!$E$2:$Q$30,13,FALSE))</f>
        <v>39</v>
      </c>
      <c r="G796" s="24" t="s">
        <v>673</v>
      </c>
      <c r="H796" s="13">
        <v>1992</v>
      </c>
      <c r="I796" s="13">
        <v>284</v>
      </c>
      <c r="J796" s="28" t="str">
        <f t="shared" si="98"/>
        <v>М</v>
      </c>
      <c r="K796" s="89">
        <v>0.52513888888888893</v>
      </c>
      <c r="L796" s="90">
        <f t="shared" si="102"/>
        <v>0.47269752169988227</v>
      </c>
      <c r="M796" s="99">
        <f t="shared" si="96"/>
        <v>12.429133247743136</v>
      </c>
    </row>
    <row r="797" spans="1:13" x14ac:dyDescent="0.25">
      <c r="A797" s="24" t="str">
        <f t="shared" si="97"/>
        <v>Марафон Налибоки</v>
      </c>
      <c r="B797" s="43" t="str">
        <f t="shared" si="101"/>
        <v>Трейл 100</v>
      </c>
      <c r="C797" s="43" t="str">
        <f t="shared" si="99"/>
        <v>Марафон Налибоки Трейл 100</v>
      </c>
      <c r="D797" s="120">
        <f>VLOOKUP(C797,Гонки!$E$1:$O$30,11,FALSE)</f>
        <v>26.294052067475082</v>
      </c>
      <c r="E797" s="31" t="s">
        <v>278</v>
      </c>
      <c r="F797" s="108">
        <f>IF(E797="Ж",VLOOKUP(C797,Гонки!$E$2:$Q$30,12,FALSE),VLOOKUP(C797,Гонки!$E$2:$Q$30,13,FALSE))</f>
        <v>39</v>
      </c>
      <c r="G797" s="24" t="s">
        <v>687</v>
      </c>
      <c r="H797" s="13">
        <v>1966</v>
      </c>
      <c r="I797" s="13">
        <v>32</v>
      </c>
      <c r="J797" s="28" t="str">
        <f t="shared" si="98"/>
        <v>М</v>
      </c>
      <c r="K797" s="89">
        <v>0.52747685185185189</v>
      </c>
      <c r="L797" s="90">
        <f t="shared" si="102"/>
        <v>0.46643985491551476</v>
      </c>
      <c r="M797" s="99">
        <f t="shared" si="96"/>
        <v>12.264593831494068</v>
      </c>
    </row>
    <row r="798" spans="1:13" x14ac:dyDescent="0.25">
      <c r="A798" s="24" t="str">
        <f t="shared" si="97"/>
        <v>Марафон Налибоки</v>
      </c>
      <c r="B798" s="43" t="str">
        <f t="shared" si="101"/>
        <v>Трейл 100</v>
      </c>
      <c r="C798" s="43" t="str">
        <f t="shared" si="99"/>
        <v>Марафон Налибоки Трейл 100</v>
      </c>
      <c r="D798" s="120">
        <f>VLOOKUP(C798,Гонки!$E$1:$O$30,11,FALSE)</f>
        <v>26.294052067475082</v>
      </c>
      <c r="E798" s="31" t="s">
        <v>278</v>
      </c>
      <c r="F798" s="108">
        <f>IF(E798="Ж",VLOOKUP(C798,Гонки!$E$2:$Q$30,12,FALSE),VLOOKUP(C798,Гонки!$E$2:$Q$30,13,FALSE))</f>
        <v>39</v>
      </c>
      <c r="G798" s="24" t="s">
        <v>676</v>
      </c>
      <c r="H798" s="13">
        <v>1986</v>
      </c>
      <c r="I798" s="13">
        <v>407</v>
      </c>
      <c r="J798" s="28" t="str">
        <f t="shared" si="98"/>
        <v>М</v>
      </c>
      <c r="K798" s="89">
        <v>0.53929398148148155</v>
      </c>
      <c r="L798" s="90">
        <f t="shared" si="102"/>
        <v>0.43644462302202208</v>
      </c>
      <c r="M798" s="99">
        <f t="shared" si="96"/>
        <v>11.475897642310583</v>
      </c>
    </row>
    <row r="799" spans="1:13" x14ac:dyDescent="0.25">
      <c r="A799" s="24" t="str">
        <f t="shared" si="97"/>
        <v>Марафон Налибоки</v>
      </c>
      <c r="B799" s="43" t="str">
        <f t="shared" si="101"/>
        <v>Трейл 100</v>
      </c>
      <c r="C799" s="43" t="str">
        <f t="shared" si="99"/>
        <v>Марафон Налибоки Трейл 100</v>
      </c>
      <c r="D799" s="120">
        <f>VLOOKUP(C799,Гонки!$E$1:$O$30,11,FALSE)</f>
        <v>26.294052067475082</v>
      </c>
      <c r="E799" s="31" t="s">
        <v>278</v>
      </c>
      <c r="F799" s="108">
        <f>IF(E799="Ж",VLOOKUP(C799,Гонки!$E$2:$Q$30,12,FALSE),VLOOKUP(C799,Гонки!$E$2:$Q$30,13,FALSE))</f>
        <v>39</v>
      </c>
      <c r="G799" s="24" t="s">
        <v>525</v>
      </c>
      <c r="H799" s="13">
        <v>1980</v>
      </c>
      <c r="I799" s="13">
        <v>5521</v>
      </c>
      <c r="J799" s="28" t="str">
        <f t="shared" si="98"/>
        <v>М</v>
      </c>
      <c r="K799" s="89">
        <v>0.54459490740740735</v>
      </c>
      <c r="L799" s="90">
        <f t="shared" si="102"/>
        <v>0.42382360433354477</v>
      </c>
      <c r="M799" s="99">
        <f t="shared" si="96"/>
        <v>11.144039919771185</v>
      </c>
    </row>
    <row r="800" spans="1:13" x14ac:dyDescent="0.25">
      <c r="A800" s="24" t="str">
        <f t="shared" si="97"/>
        <v>Марафон Налибоки</v>
      </c>
      <c r="B800" s="43" t="str">
        <f t="shared" si="101"/>
        <v>Трейл 100</v>
      </c>
      <c r="C800" s="43" t="str">
        <f t="shared" si="99"/>
        <v>Марафон Налибоки Трейл 100</v>
      </c>
      <c r="D800" s="120">
        <f>VLOOKUP(C800,Гонки!$E$1:$O$30,11,FALSE)</f>
        <v>26.294052067475082</v>
      </c>
      <c r="E800" s="31" t="s">
        <v>278</v>
      </c>
      <c r="F800" s="108">
        <f>IF(E800="Ж",VLOOKUP(C800,Гонки!$E$2:$Q$30,12,FALSE),VLOOKUP(C800,Гонки!$E$2:$Q$30,13,FALSE))</f>
        <v>39</v>
      </c>
      <c r="G800" s="24" t="s">
        <v>672</v>
      </c>
      <c r="H800" s="13">
        <v>1994</v>
      </c>
      <c r="I800" s="13">
        <v>5859</v>
      </c>
      <c r="J800" s="28" t="str">
        <f t="shared" si="98"/>
        <v>М</v>
      </c>
      <c r="K800" s="89">
        <v>0.54462962962962969</v>
      </c>
      <c r="L800" s="90">
        <f t="shared" si="102"/>
        <v>0.4237425483733952</v>
      </c>
      <c r="M800" s="99">
        <f t="shared" si="96"/>
        <v>11.141908630134632</v>
      </c>
    </row>
    <row r="801" spans="1:13" x14ac:dyDescent="0.25">
      <c r="A801" s="24" t="str">
        <f t="shared" si="97"/>
        <v>Марафон Налибоки</v>
      </c>
      <c r="B801" s="43" t="str">
        <f t="shared" si="101"/>
        <v>Трейл 100</v>
      </c>
      <c r="C801" s="43" t="str">
        <f t="shared" si="99"/>
        <v>Марафон Налибоки Трейл 100</v>
      </c>
      <c r="D801" s="120">
        <f>VLOOKUP(C801,Гонки!$E$1:$O$30,11,FALSE)</f>
        <v>26.294052067475082</v>
      </c>
      <c r="E801" s="31" t="s">
        <v>278</v>
      </c>
      <c r="F801" s="108">
        <f>IF(E801="Ж",VLOOKUP(C801,Гонки!$E$2:$Q$30,12,FALSE),VLOOKUP(C801,Гонки!$E$2:$Q$30,13,FALSE))</f>
        <v>39</v>
      </c>
      <c r="G801" s="24" t="s">
        <v>527</v>
      </c>
      <c r="H801" s="13">
        <v>1991</v>
      </c>
      <c r="I801" s="13">
        <v>2539</v>
      </c>
      <c r="J801" s="28" t="str">
        <f t="shared" si="98"/>
        <v>М</v>
      </c>
      <c r="K801" s="89">
        <v>0.54988425925925932</v>
      </c>
      <c r="L801" s="90">
        <f t="shared" si="102"/>
        <v>0.41171055803493073</v>
      </c>
      <c r="M801" s="99">
        <f t="shared" si="96"/>
        <v>10.82553884969969</v>
      </c>
    </row>
    <row r="802" spans="1:13" x14ac:dyDescent="0.25">
      <c r="A802" s="24" t="str">
        <f t="shared" si="97"/>
        <v>Марафон Налибоки</v>
      </c>
      <c r="B802" s="43" t="str">
        <f t="shared" si="101"/>
        <v>Трейл 100</v>
      </c>
      <c r="C802" s="43" t="str">
        <f t="shared" si="99"/>
        <v>Марафон Налибоки Трейл 100</v>
      </c>
      <c r="D802" s="120">
        <f>VLOOKUP(C802,Гонки!$E$1:$O$30,11,FALSE)</f>
        <v>26.294052067475082</v>
      </c>
      <c r="E802" s="31" t="s">
        <v>278</v>
      </c>
      <c r="F802" s="108">
        <f>IF(E802="Ж",VLOOKUP(C802,Гонки!$E$2:$Q$30,12,FALSE),VLOOKUP(C802,Гонки!$E$2:$Q$30,13,FALSE))</f>
        <v>39</v>
      </c>
      <c r="G802" s="24" t="s">
        <v>105</v>
      </c>
      <c r="H802" s="13">
        <v>1976</v>
      </c>
      <c r="I802" s="13"/>
      <c r="J802" s="28" t="str">
        <f t="shared" si="98"/>
        <v>М</v>
      </c>
      <c r="K802" s="89">
        <v>0.54995370370370367</v>
      </c>
      <c r="L802" s="90">
        <f t="shared" si="102"/>
        <v>0.41155461363095247</v>
      </c>
      <c r="M802" s="99">
        <f t="shared" si="96"/>
        <v>10.821438439421854</v>
      </c>
    </row>
    <row r="803" spans="1:13" x14ac:dyDescent="0.25">
      <c r="A803" s="24" t="str">
        <f t="shared" si="97"/>
        <v>Марафон Налибоки</v>
      </c>
      <c r="B803" s="43" t="str">
        <f t="shared" si="101"/>
        <v>Трейл 100</v>
      </c>
      <c r="C803" s="43" t="str">
        <f t="shared" si="99"/>
        <v>Марафон Налибоки Трейл 100</v>
      </c>
      <c r="D803" s="120">
        <f>VLOOKUP(C803,Гонки!$E$1:$O$30,11,FALSE)</f>
        <v>26.294052067475082</v>
      </c>
      <c r="E803" s="31" t="s">
        <v>278</v>
      </c>
      <c r="F803" s="108">
        <f>IF(E803="Ж",VLOOKUP(C803,Гонки!$E$2:$Q$30,12,FALSE),VLOOKUP(C803,Гонки!$E$2:$Q$30,13,FALSE))</f>
        <v>39</v>
      </c>
      <c r="G803" s="24" t="s">
        <v>531</v>
      </c>
      <c r="H803" s="13">
        <v>1983</v>
      </c>
      <c r="I803" s="13">
        <v>855</v>
      </c>
      <c r="J803" s="28" t="str">
        <f t="shared" si="98"/>
        <v>М</v>
      </c>
      <c r="K803" s="89">
        <v>0.55989583333333337</v>
      </c>
      <c r="L803" s="90">
        <f t="shared" si="102"/>
        <v>0.39001756047367225</v>
      </c>
      <c r="M803" s="99">
        <f t="shared" si="96"/>
        <v>10.25514204232435</v>
      </c>
    </row>
    <row r="804" spans="1:13" x14ac:dyDescent="0.25">
      <c r="A804" s="24" t="str">
        <f t="shared" si="97"/>
        <v>Марафон Налибоки</v>
      </c>
      <c r="B804" s="43" t="str">
        <f t="shared" si="101"/>
        <v>Трейл 100</v>
      </c>
      <c r="C804" s="43" t="str">
        <f t="shared" si="99"/>
        <v>Марафон Налибоки Трейл 100</v>
      </c>
      <c r="D804" s="120">
        <f>VLOOKUP(C804,Гонки!$E$1:$O$30,11,FALSE)</f>
        <v>26.294052067475082</v>
      </c>
      <c r="E804" s="31" t="s">
        <v>278</v>
      </c>
      <c r="F804" s="108">
        <f>IF(E804="Ж",VLOOKUP(C804,Гонки!$E$2:$Q$30,12,FALSE),VLOOKUP(C804,Гонки!$E$2:$Q$30,13,FALSE))</f>
        <v>39</v>
      </c>
      <c r="G804" s="24" t="s">
        <v>286</v>
      </c>
      <c r="H804" s="13">
        <v>1977</v>
      </c>
      <c r="I804" s="13">
        <v>1563</v>
      </c>
      <c r="J804" s="28" t="str">
        <f t="shared" si="98"/>
        <v>М</v>
      </c>
      <c r="K804" s="89">
        <v>0.55991898148148145</v>
      </c>
      <c r="L804" s="90">
        <f t="shared" si="102"/>
        <v>0.38996919020226994</v>
      </c>
      <c r="M804" s="99">
        <f t="shared" si="96"/>
        <v>10.253870191889579</v>
      </c>
    </row>
    <row r="805" spans="1:13" x14ac:dyDescent="0.25">
      <c r="A805" s="24" t="str">
        <f t="shared" si="97"/>
        <v>Марафон Налибоки</v>
      </c>
      <c r="B805" s="43" t="str">
        <f t="shared" si="101"/>
        <v>Трейл 100</v>
      </c>
      <c r="C805" s="43" t="str">
        <f t="shared" si="99"/>
        <v>Марафон Налибоки Трейл 100</v>
      </c>
      <c r="D805" s="120">
        <f>VLOOKUP(C805,Гонки!$E$1:$O$30,11,FALSE)</f>
        <v>26.294052067475082</v>
      </c>
      <c r="E805" s="31" t="s">
        <v>278</v>
      </c>
      <c r="F805" s="108">
        <f>IF(E805="Ж",VLOOKUP(C805,Гонки!$E$2:$Q$30,12,FALSE),VLOOKUP(C805,Гонки!$E$2:$Q$30,13,FALSE))</f>
        <v>39</v>
      </c>
      <c r="G805" s="24" t="s">
        <v>677</v>
      </c>
      <c r="H805" s="13">
        <v>1983</v>
      </c>
      <c r="I805" s="13">
        <v>3361</v>
      </c>
      <c r="J805" s="28" t="str">
        <f t="shared" si="98"/>
        <v>М</v>
      </c>
      <c r="K805" s="89">
        <v>0.56243055555555554</v>
      </c>
      <c r="L805" s="90">
        <f t="shared" si="102"/>
        <v>0.38476817864024321</v>
      </c>
      <c r="M805" s="99">
        <f t="shared" si="96"/>
        <v>10.117114523074109</v>
      </c>
    </row>
    <row r="806" spans="1:13" x14ac:dyDescent="0.25">
      <c r="A806" s="24" t="str">
        <f t="shared" si="97"/>
        <v>Марафон Налибоки</v>
      </c>
      <c r="B806" s="43" t="str">
        <f t="shared" si="101"/>
        <v>Трейл 100</v>
      </c>
      <c r="C806" s="43" t="str">
        <f t="shared" si="99"/>
        <v>Марафон Налибоки Трейл 100</v>
      </c>
      <c r="D806" s="120">
        <f>VLOOKUP(C806,Гонки!$E$1:$O$30,11,FALSE)</f>
        <v>26.294052067475082</v>
      </c>
      <c r="E806" s="31" t="s">
        <v>278</v>
      </c>
      <c r="F806" s="108">
        <f>IF(E806="Ж",VLOOKUP(C806,Гонки!$E$2:$Q$30,12,FALSE),VLOOKUP(C806,Гонки!$E$2:$Q$30,13,FALSE))</f>
        <v>39</v>
      </c>
      <c r="G806" s="24" t="s">
        <v>98</v>
      </c>
      <c r="H806" s="13">
        <v>1985</v>
      </c>
      <c r="I806" s="13">
        <v>2434</v>
      </c>
      <c r="J806" s="28" t="str">
        <f t="shared" si="98"/>
        <v>М</v>
      </c>
      <c r="K806" s="89">
        <v>0.57114583333333335</v>
      </c>
      <c r="L806" s="90">
        <f t="shared" si="102"/>
        <v>0.36742172315248922</v>
      </c>
      <c r="M806" s="99">
        <f t="shared" ref="M806:M869" si="103">(D806)*L806</f>
        <v>9.6610059192929665</v>
      </c>
    </row>
    <row r="807" spans="1:13" x14ac:dyDescent="0.25">
      <c r="A807" s="24" t="str">
        <f t="shared" si="97"/>
        <v>Марафон Налибоки</v>
      </c>
      <c r="B807" s="43" t="str">
        <f t="shared" si="101"/>
        <v>Трейл 100</v>
      </c>
      <c r="C807" s="43" t="str">
        <f t="shared" si="99"/>
        <v>Марафон Налибоки Трейл 100</v>
      </c>
      <c r="D807" s="120">
        <f>VLOOKUP(C807,Гонки!$E$1:$O$30,11,FALSE)</f>
        <v>26.294052067475082</v>
      </c>
      <c r="E807" s="31" t="s">
        <v>278</v>
      </c>
      <c r="F807" s="108">
        <f>IF(E807="Ж",VLOOKUP(C807,Гонки!$E$2:$Q$30,12,FALSE),VLOOKUP(C807,Гонки!$E$2:$Q$30,13,FALSE))</f>
        <v>39</v>
      </c>
      <c r="G807" s="24" t="s">
        <v>100</v>
      </c>
      <c r="H807" s="13">
        <v>1981</v>
      </c>
      <c r="I807" s="13">
        <v>1364</v>
      </c>
      <c r="J807" s="28" t="str">
        <f t="shared" si="98"/>
        <v>М</v>
      </c>
      <c r="K807" s="89">
        <v>0.57118055555555558</v>
      </c>
      <c r="L807" s="90">
        <f t="shared" si="102"/>
        <v>0.3673547202245977</v>
      </c>
      <c r="M807" s="99">
        <f t="shared" si="103"/>
        <v>9.6592441408183127</v>
      </c>
    </row>
    <row r="808" spans="1:13" x14ac:dyDescent="0.25">
      <c r="A808" s="24" t="str">
        <f t="shared" ref="A808:A819" si="104">$A$614</f>
        <v>Марафон Налибоки</v>
      </c>
      <c r="B808" s="43" t="str">
        <f t="shared" si="101"/>
        <v>Трейл 100</v>
      </c>
      <c r="C808" s="43" t="str">
        <f t="shared" si="99"/>
        <v>Марафон Налибоки Трейл 100</v>
      </c>
      <c r="D808" s="120">
        <f>VLOOKUP(C808,Гонки!$E$1:$O$30,11,FALSE)</f>
        <v>26.294052067475082</v>
      </c>
      <c r="E808" s="31" t="s">
        <v>278</v>
      </c>
      <c r="F808" s="108">
        <f>IF(E808="Ж",VLOOKUP(C808,Гонки!$E$2:$Q$30,12,FALSE),VLOOKUP(C808,Гонки!$E$2:$Q$30,13,FALSE))</f>
        <v>39</v>
      </c>
      <c r="G808" s="24" t="s">
        <v>101</v>
      </c>
      <c r="H808" s="13">
        <v>1990</v>
      </c>
      <c r="I808" s="13"/>
      <c r="J808" s="28" t="str">
        <f t="shared" si="98"/>
        <v>М</v>
      </c>
      <c r="K808" s="89">
        <v>0.61034722222222226</v>
      </c>
      <c r="L808" s="90">
        <f t="shared" si="102"/>
        <v>0.30107517746485363</v>
      </c>
      <c r="M808" s="99">
        <f t="shared" si="103"/>
        <v>7.9164863924851616</v>
      </c>
    </row>
    <row r="809" spans="1:13" x14ac:dyDescent="0.25">
      <c r="A809" s="24" t="str">
        <f t="shared" si="104"/>
        <v>Марафон Налибоки</v>
      </c>
      <c r="B809" s="43" t="str">
        <f t="shared" si="101"/>
        <v>Трейл 100</v>
      </c>
      <c r="C809" s="43" t="str">
        <f t="shared" si="99"/>
        <v>Марафон Налибоки Трейл 100</v>
      </c>
      <c r="D809" s="120">
        <f>VLOOKUP(C809,Гонки!$E$1:$O$30,11,FALSE)</f>
        <v>26.294052067475082</v>
      </c>
      <c r="E809" s="31" t="s">
        <v>278</v>
      </c>
      <c r="F809" s="108">
        <f>IF(E809="Ж",VLOOKUP(C809,Гонки!$E$2:$Q$30,12,FALSE),VLOOKUP(C809,Гонки!$E$2:$Q$30,13,FALSE))</f>
        <v>39</v>
      </c>
      <c r="G809" s="24" t="s">
        <v>685</v>
      </c>
      <c r="H809" s="13">
        <v>1975</v>
      </c>
      <c r="I809" s="13">
        <v>2782</v>
      </c>
      <c r="J809" s="28" t="str">
        <f t="shared" si="98"/>
        <v>М</v>
      </c>
      <c r="K809" s="89">
        <v>0.65741898148148148</v>
      </c>
      <c r="L809" s="90">
        <f t="shared" si="102"/>
        <v>0.24092349269606725</v>
      </c>
      <c r="M809" s="99">
        <f t="shared" si="103"/>
        <v>6.3348548612283446</v>
      </c>
    </row>
    <row r="810" spans="1:13" x14ac:dyDescent="0.25">
      <c r="A810" s="24" t="str">
        <f t="shared" si="104"/>
        <v>Марафон Налибоки</v>
      </c>
      <c r="B810" s="43" t="str">
        <f t="shared" si="101"/>
        <v>Трейл 100</v>
      </c>
      <c r="C810" s="43" t="str">
        <f t="shared" si="99"/>
        <v>Марафон Налибоки Трейл 100</v>
      </c>
      <c r="D810" s="120">
        <f>VLOOKUP(C810,Гонки!$E$1:$O$30,11,FALSE)</f>
        <v>26.294052067475082</v>
      </c>
      <c r="E810" s="31" t="s">
        <v>278</v>
      </c>
      <c r="F810" s="108">
        <f>IF(E810="Ж",VLOOKUP(C810,Гонки!$E$2:$Q$30,12,FALSE),VLOOKUP(C810,Гонки!$E$2:$Q$30,13,FALSE))</f>
        <v>39</v>
      </c>
      <c r="G810" s="24" t="s">
        <v>689</v>
      </c>
      <c r="H810" s="13">
        <v>1959</v>
      </c>
      <c r="I810" s="13">
        <v>5933</v>
      </c>
      <c r="J810" s="28" t="str">
        <f t="shared" si="98"/>
        <v>М</v>
      </c>
      <c r="K810" s="89">
        <v>0.66675925925925927</v>
      </c>
      <c r="L810" s="90">
        <f t="shared" si="102"/>
        <v>0.23093975558524552</v>
      </c>
      <c r="M810" s="99">
        <f t="shared" si="103"/>
        <v>6.0723419578084146</v>
      </c>
    </row>
    <row r="811" spans="1:13" x14ac:dyDescent="0.25">
      <c r="A811" s="24" t="str">
        <f t="shared" si="104"/>
        <v>Марафон Налибоки</v>
      </c>
      <c r="B811" s="43" t="str">
        <f t="shared" si="101"/>
        <v>Трейл 100</v>
      </c>
      <c r="C811" s="43" t="str">
        <f t="shared" si="99"/>
        <v>Марафон Налибоки Трейл 100</v>
      </c>
      <c r="D811" s="120">
        <f>VLOOKUP(C811,Гонки!$E$1:$O$30,11,FALSE)</f>
        <v>26.294052067475082</v>
      </c>
      <c r="E811" s="31" t="s">
        <v>278</v>
      </c>
      <c r="F811" s="108">
        <f>IF(E811="Ж",VLOOKUP(C811,Гонки!$E$2:$Q$30,12,FALSE),VLOOKUP(C811,Гонки!$E$2:$Q$30,13,FALSE))</f>
        <v>39</v>
      </c>
      <c r="G811" s="24" t="s">
        <v>113</v>
      </c>
      <c r="H811" s="13">
        <v>1973</v>
      </c>
      <c r="I811" s="13">
        <v>54</v>
      </c>
      <c r="J811" s="28" t="str">
        <f t="shared" si="98"/>
        <v>М</v>
      </c>
      <c r="K811" s="89">
        <v>0.66942129629629632</v>
      </c>
      <c r="L811" s="90">
        <f t="shared" si="102"/>
        <v>0.22819561501237701</v>
      </c>
      <c r="M811" s="99">
        <f t="shared" si="103"/>
        <v>6.0001873827049392</v>
      </c>
    </row>
    <row r="812" spans="1:13" x14ac:dyDescent="0.25">
      <c r="A812" s="24" t="str">
        <f t="shared" si="104"/>
        <v>Марафон Налибоки</v>
      </c>
      <c r="B812" s="43" t="str">
        <f t="shared" si="101"/>
        <v>Трейл 100</v>
      </c>
      <c r="C812" s="43" t="str">
        <f t="shared" si="99"/>
        <v>Марафон Налибоки Трейл 100</v>
      </c>
      <c r="D812" s="120">
        <f>VLOOKUP(C812,Гонки!$E$1:$O$30,11,FALSE)</f>
        <v>26.294052067475082</v>
      </c>
      <c r="E812" s="31" t="s">
        <v>278</v>
      </c>
      <c r="F812" s="108">
        <f>IF(E812="Ж",VLOOKUP(C812,Гонки!$E$2:$Q$30,12,FALSE),VLOOKUP(C812,Гонки!$E$2:$Q$30,13,FALSE))</f>
        <v>39</v>
      </c>
      <c r="G812" s="24" t="s">
        <v>550</v>
      </c>
      <c r="H812" s="13">
        <v>1983</v>
      </c>
      <c r="I812" s="13">
        <v>1998</v>
      </c>
      <c r="J812" s="28" t="str">
        <f t="shared" si="98"/>
        <v>М</v>
      </c>
      <c r="K812" s="89">
        <v>0.68011574074074066</v>
      </c>
      <c r="L812" s="90">
        <f t="shared" si="102"/>
        <v>0.21759924744806808</v>
      </c>
      <c r="M812" s="99">
        <f t="shared" si="103"/>
        <v>5.7215659422428962</v>
      </c>
    </row>
    <row r="813" spans="1:13" x14ac:dyDescent="0.25">
      <c r="A813" s="24" t="str">
        <f t="shared" si="104"/>
        <v>Марафон Налибоки</v>
      </c>
      <c r="B813" s="43" t="str">
        <f t="shared" si="101"/>
        <v>Трейл 100</v>
      </c>
      <c r="C813" s="43" t="str">
        <f t="shared" si="99"/>
        <v>Марафон Налибоки Трейл 100</v>
      </c>
      <c r="D813" s="120">
        <f>VLOOKUP(C813,Гонки!$E$1:$O$30,11,FALSE)</f>
        <v>26.294052067475082</v>
      </c>
      <c r="E813" s="31" t="s">
        <v>278</v>
      </c>
      <c r="F813" s="108">
        <f>IF(E813="Ж",VLOOKUP(C813,Гонки!$E$2:$Q$30,12,FALSE),VLOOKUP(C813,Гонки!$E$2:$Q$30,13,FALSE))</f>
        <v>39</v>
      </c>
      <c r="G813" s="24" t="s">
        <v>681</v>
      </c>
      <c r="H813" s="13">
        <v>1985</v>
      </c>
      <c r="I813" s="13">
        <v>2637</v>
      </c>
      <c r="J813" s="28" t="str">
        <f t="shared" si="98"/>
        <v>М</v>
      </c>
      <c r="K813" s="89">
        <v>0.69057870370370367</v>
      </c>
      <c r="L813" s="90">
        <f t="shared" si="102"/>
        <v>0.2078577989982314</v>
      </c>
      <c r="M813" s="99">
        <f t="shared" si="103"/>
        <v>5.4654237894902664</v>
      </c>
    </row>
    <row r="814" spans="1:13" x14ac:dyDescent="0.25">
      <c r="A814" s="24" t="str">
        <f t="shared" si="104"/>
        <v>Марафон Налибоки</v>
      </c>
      <c r="B814" s="43" t="str">
        <f t="shared" si="101"/>
        <v>Трейл 100</v>
      </c>
      <c r="C814" s="43" t="str">
        <f t="shared" si="99"/>
        <v>Марафон Налибоки Трейл 100</v>
      </c>
      <c r="D814" s="120">
        <f>VLOOKUP(C814,Гонки!$E$1:$O$30,11,FALSE)</f>
        <v>26.294052067475082</v>
      </c>
      <c r="E814" s="31" t="s">
        <v>278</v>
      </c>
      <c r="F814" s="108">
        <f>IF(E814="Ж",VLOOKUP(C814,Гонки!$E$2:$Q$30,12,FALSE),VLOOKUP(C814,Гонки!$E$2:$Q$30,13,FALSE))</f>
        <v>39</v>
      </c>
      <c r="G814" s="24" t="s">
        <v>680</v>
      </c>
      <c r="H814" s="13">
        <v>1985</v>
      </c>
      <c r="I814" s="13">
        <v>1031</v>
      </c>
      <c r="J814" s="28" t="str">
        <f t="shared" si="98"/>
        <v>М</v>
      </c>
      <c r="K814" s="89">
        <v>0.7217824074074074</v>
      </c>
      <c r="L814" s="90">
        <f t="shared" si="102"/>
        <v>0.18204845218932622</v>
      </c>
      <c r="M814" s="99">
        <f t="shared" si="103"/>
        <v>4.7867914806693914</v>
      </c>
    </row>
    <row r="815" spans="1:13" x14ac:dyDescent="0.25">
      <c r="A815" s="24" t="str">
        <f t="shared" si="104"/>
        <v>Марафон Налибоки</v>
      </c>
      <c r="B815" s="43" t="str">
        <f t="shared" si="101"/>
        <v>Трейл 100</v>
      </c>
      <c r="C815" s="43" t="str">
        <f t="shared" si="99"/>
        <v>Марафон Налибоки Трейл 100</v>
      </c>
      <c r="D815" s="120">
        <f>VLOOKUP(C815,Гонки!$E$1:$O$30,11,FALSE)</f>
        <v>26.294052067475082</v>
      </c>
      <c r="E815" s="31" t="s">
        <v>278</v>
      </c>
      <c r="F815" s="108">
        <f>IF(E815="Ж",VLOOKUP(C815,Гонки!$E$2:$Q$30,12,FALSE),VLOOKUP(C815,Гонки!$E$2:$Q$30,13,FALSE))</f>
        <v>39</v>
      </c>
      <c r="G815" s="24" t="s">
        <v>104</v>
      </c>
      <c r="H815" s="13">
        <v>1984</v>
      </c>
      <c r="I815" s="13">
        <v>1521</v>
      </c>
      <c r="J815" s="28" t="str">
        <f t="shared" si="98"/>
        <v>М</v>
      </c>
      <c r="K815" s="89">
        <v>0.73486111111111108</v>
      </c>
      <c r="L815" s="90">
        <f t="shared" si="102"/>
        <v>0.17250038664435213</v>
      </c>
      <c r="M815" s="99">
        <f t="shared" si="103"/>
        <v>4.5357341480861786</v>
      </c>
    </row>
    <row r="816" spans="1:13" x14ac:dyDescent="0.25">
      <c r="A816" s="24" t="str">
        <f t="shared" si="104"/>
        <v>Марафон Налибоки</v>
      </c>
      <c r="B816" s="43" t="str">
        <f t="shared" si="101"/>
        <v>Трейл 100</v>
      </c>
      <c r="C816" s="43" t="str">
        <f t="shared" si="99"/>
        <v>Марафон Налибоки Трейл 100</v>
      </c>
      <c r="D816" s="120">
        <f>VLOOKUP(C816,Гонки!$E$1:$O$30,11,FALSE)</f>
        <v>26.294052067475082</v>
      </c>
      <c r="E816" s="31" t="s">
        <v>278</v>
      </c>
      <c r="F816" s="108">
        <f>IF(E816="Ж",VLOOKUP(C816,Гонки!$E$2:$Q$30,12,FALSE),VLOOKUP(C816,Гонки!$E$2:$Q$30,13,FALSE))</f>
        <v>39</v>
      </c>
      <c r="G816" s="24" t="s">
        <v>102</v>
      </c>
      <c r="H816" s="13">
        <v>1964</v>
      </c>
      <c r="I816" s="13">
        <v>5908</v>
      </c>
      <c r="J816" s="28" t="str">
        <f t="shared" si="98"/>
        <v>М</v>
      </c>
      <c r="K816" s="89">
        <v>0.74204861111111109</v>
      </c>
      <c r="L816" s="90">
        <f t="shared" si="102"/>
        <v>0.16753625315409418</v>
      </c>
      <c r="M816" s="99">
        <f t="shared" si="103"/>
        <v>4.4052069636234386</v>
      </c>
    </row>
    <row r="817" spans="1:13" x14ac:dyDescent="0.25">
      <c r="A817" s="24" t="str">
        <f t="shared" si="104"/>
        <v>Марафон Налибоки</v>
      </c>
      <c r="B817" s="43" t="str">
        <f t="shared" si="101"/>
        <v>Трейл 100</v>
      </c>
      <c r="C817" s="43" t="str">
        <f t="shared" si="99"/>
        <v>Марафон Налибоки Трейл 100</v>
      </c>
      <c r="D817" s="120">
        <f>VLOOKUP(C817,Гонки!$E$1:$O$30,11,FALSE)</f>
        <v>26.294052067475082</v>
      </c>
      <c r="E817" s="31" t="s">
        <v>278</v>
      </c>
      <c r="F817" s="108">
        <f>IF(E817="Ж",VLOOKUP(C817,Гонки!$E$2:$Q$30,12,FALSE),VLOOKUP(C817,Гонки!$E$2:$Q$30,13,FALSE))</f>
        <v>39</v>
      </c>
      <c r="G817" s="24" t="s">
        <v>675</v>
      </c>
      <c r="H817" s="13">
        <v>1998</v>
      </c>
      <c r="I817" s="13">
        <v>233</v>
      </c>
      <c r="J817" s="28" t="str">
        <f t="shared" si="98"/>
        <v>М</v>
      </c>
      <c r="K817" s="89">
        <v>0.78097222222222218</v>
      </c>
      <c r="L817" s="90">
        <f t="shared" si="102"/>
        <v>0.1437140097999158</v>
      </c>
      <c r="M817" s="99">
        <f t="shared" si="103"/>
        <v>3.7788236565046103</v>
      </c>
    </row>
    <row r="818" spans="1:13" x14ac:dyDescent="0.25">
      <c r="A818" s="24" t="str">
        <f t="shared" si="104"/>
        <v>Марафон Налибоки</v>
      </c>
      <c r="B818" s="43" t="str">
        <f t="shared" si="101"/>
        <v>Трейл 100</v>
      </c>
      <c r="C818" s="43" t="str">
        <f t="shared" si="99"/>
        <v>Марафон Налибоки Трейл 100</v>
      </c>
      <c r="D818" s="120">
        <f>VLOOKUP(C818,Гонки!$E$1:$O$30,11,FALSE)</f>
        <v>26.294052067475082</v>
      </c>
      <c r="E818" s="31" t="s">
        <v>278</v>
      </c>
      <c r="F818" s="108">
        <f>IF(E818="Ж",VLOOKUP(C818,Гонки!$E$2:$Q$30,12,FALSE),VLOOKUP(C818,Гонки!$E$2:$Q$30,13,FALSE))</f>
        <v>39</v>
      </c>
      <c r="G818" s="24" t="s">
        <v>688</v>
      </c>
      <c r="H818" s="13">
        <v>1962</v>
      </c>
      <c r="I818" s="13">
        <v>339</v>
      </c>
      <c r="J818" s="28" t="str">
        <f t="shared" si="98"/>
        <v>М</v>
      </c>
      <c r="K818" s="89">
        <v>0.78430555555555559</v>
      </c>
      <c r="L818" s="90">
        <f t="shared" si="102"/>
        <v>0.14188941372025873</v>
      </c>
      <c r="M818" s="99">
        <f t="shared" si="103"/>
        <v>3.7308476321839965</v>
      </c>
    </row>
    <row r="819" spans="1:13" x14ac:dyDescent="0.25">
      <c r="A819" s="24" t="str">
        <f t="shared" si="104"/>
        <v>Марафон Налибоки</v>
      </c>
      <c r="B819" s="43" t="str">
        <f t="shared" si="101"/>
        <v>Трейл 100</v>
      </c>
      <c r="C819" s="43" t="str">
        <f t="shared" si="99"/>
        <v>Марафон Налибоки Трейл 100</v>
      </c>
      <c r="D819" s="120">
        <f>VLOOKUP(C819,Гонки!$E$1:$O$30,11,FALSE)</f>
        <v>26.294052067475082</v>
      </c>
      <c r="E819" s="31" t="s">
        <v>278</v>
      </c>
      <c r="F819" s="108">
        <f>IF(E819="Ж",VLOOKUP(C819,Гонки!$E$2:$Q$30,12,FALSE),VLOOKUP(C819,Гонки!$E$2:$Q$30,13,FALSE))</f>
        <v>39</v>
      </c>
      <c r="G819" s="24" t="s">
        <v>682</v>
      </c>
      <c r="H819" s="13">
        <v>1988</v>
      </c>
      <c r="I819" s="13"/>
      <c r="J819" s="28" t="str">
        <f t="shared" si="98"/>
        <v>М</v>
      </c>
      <c r="K819" s="89">
        <v>0.84688657407407408</v>
      </c>
      <c r="L819" s="90">
        <f t="shared" si="102"/>
        <v>0.1127016110751502</v>
      </c>
      <c r="M819" s="99">
        <f t="shared" si="103"/>
        <v>2.9633820296983258</v>
      </c>
    </row>
    <row r="820" spans="1:13" s="167" customFormat="1" x14ac:dyDescent="0.25">
      <c r="A820" s="157" t="str">
        <f>Гонки!C18</f>
        <v>Жук-трейл # 12 Купалье</v>
      </c>
      <c r="B820" s="158" t="str">
        <f>Гонки!D18</f>
        <v>Трейл 5 Дн</v>
      </c>
      <c r="C820" s="158" t="str">
        <f t="shared" si="99"/>
        <v>Жук-трейл # 12 Купалье Трейл 5 Дн</v>
      </c>
      <c r="D820" s="159">
        <f>VLOOKUP(C820,Гонки!$E$1:$O$30,11,FALSE)</f>
        <v>3.7628564925678214</v>
      </c>
      <c r="E820" s="160" t="s">
        <v>64</v>
      </c>
      <c r="F820" s="161">
        <f>IF(E820="Ж",VLOOKUP(C820,Гонки!$E$2:$Q$30,12,FALSE),VLOOKUP(C820,Гонки!$E$2:$Q$30,13,FALSE))</f>
        <v>14</v>
      </c>
      <c r="G820" s="162" t="s">
        <v>699</v>
      </c>
      <c r="H820" s="163">
        <v>1994</v>
      </c>
      <c r="I820" s="163">
        <v>5165</v>
      </c>
      <c r="J820" s="159" t="str">
        <f t="shared" si="98"/>
        <v>Ж</v>
      </c>
      <c r="K820" s="164">
        <v>2.2766203703703702E-2</v>
      </c>
      <c r="L820" s="165">
        <f>($K$820/K820)^3</f>
        <v>1</v>
      </c>
      <c r="M820" s="166">
        <f t="shared" si="103"/>
        <v>3.7628564925678214</v>
      </c>
    </row>
    <row r="821" spans="1:13" x14ac:dyDescent="0.25">
      <c r="A821" s="24" t="str">
        <f>$A$820</f>
        <v>Жук-трейл # 12 Купалье</v>
      </c>
      <c r="B821" s="43" t="str">
        <f>$B$820</f>
        <v>Трейл 5 Дн</v>
      </c>
      <c r="C821" s="43" t="str">
        <f t="shared" si="99"/>
        <v>Жук-трейл # 12 Купалье Трейл 5 Дн</v>
      </c>
      <c r="D821" s="120">
        <f>VLOOKUP(C821,Гонки!$E$1:$O$30,11,FALSE)</f>
        <v>3.7628564925678214</v>
      </c>
      <c r="E821" s="31" t="s">
        <v>64</v>
      </c>
      <c r="F821" s="108">
        <f>IF(E821="Ж",VLOOKUP(C821,Гонки!$E$2:$Q$30,12,FALSE),VLOOKUP(C821,Гонки!$E$2:$Q$30,13,FALSE))</f>
        <v>14</v>
      </c>
      <c r="G821" s="123" t="s">
        <v>176</v>
      </c>
      <c r="H821" s="121">
        <v>1987</v>
      </c>
      <c r="I821" s="121">
        <v>2447</v>
      </c>
      <c r="J821" s="28" t="str">
        <f t="shared" si="98"/>
        <v>Ж</v>
      </c>
      <c r="K821" s="122">
        <v>2.3831018518518519E-2</v>
      </c>
      <c r="L821" s="90">
        <f t="shared" ref="L821:L833" si="105">($K$820/K821)^3</f>
        <v>0.87185455307627346</v>
      </c>
      <c r="M821" s="99">
        <f t="shared" si="103"/>
        <v>3.2806635656178718</v>
      </c>
    </row>
    <row r="822" spans="1:13" x14ac:dyDescent="0.25">
      <c r="A822" s="24" t="str">
        <f t="shared" ref="A822:A885" si="106">$A$820</f>
        <v>Жук-трейл # 12 Купалье</v>
      </c>
      <c r="B822" s="43" t="str">
        <f t="shared" ref="B822:B845" si="107">$B$820</f>
        <v>Трейл 5 Дн</v>
      </c>
      <c r="C822" s="43" t="str">
        <f t="shared" si="99"/>
        <v>Жук-трейл # 12 Купалье Трейл 5 Дн</v>
      </c>
      <c r="D822" s="120">
        <f>VLOOKUP(C822,Гонки!$E$1:$O$30,11,FALSE)</f>
        <v>3.7628564925678214</v>
      </c>
      <c r="E822" s="31" t="s">
        <v>64</v>
      </c>
      <c r="F822" s="108">
        <f>IF(E822="Ж",VLOOKUP(C822,Гонки!$E$2:$Q$30,12,FALSE),VLOOKUP(C822,Гонки!$E$2:$Q$30,13,FALSE))</f>
        <v>14</v>
      </c>
      <c r="G822" s="123" t="s">
        <v>247</v>
      </c>
      <c r="H822" s="121">
        <v>1986</v>
      </c>
      <c r="I822" s="121">
        <v>2402</v>
      </c>
      <c r="J822" s="28" t="str">
        <f t="shared" si="98"/>
        <v>Ж</v>
      </c>
      <c r="K822" s="122">
        <v>2.585648148148148E-2</v>
      </c>
      <c r="L822" s="90">
        <f t="shared" si="105"/>
        <v>0.68259573976284993</v>
      </c>
      <c r="M822" s="99">
        <f t="shared" si="103"/>
        <v>2.5685098111657747</v>
      </c>
    </row>
    <row r="823" spans="1:13" x14ac:dyDescent="0.25">
      <c r="A823" s="24" t="str">
        <f t="shared" si="106"/>
        <v>Жук-трейл # 12 Купалье</v>
      </c>
      <c r="B823" s="43" t="str">
        <f t="shared" si="107"/>
        <v>Трейл 5 Дн</v>
      </c>
      <c r="C823" s="43" t="str">
        <f t="shared" si="99"/>
        <v>Жук-трейл # 12 Купалье Трейл 5 Дн</v>
      </c>
      <c r="D823" s="120">
        <f>VLOOKUP(C823,Гонки!$E$1:$O$30,11,FALSE)</f>
        <v>3.7628564925678214</v>
      </c>
      <c r="E823" s="31" t="s">
        <v>64</v>
      </c>
      <c r="F823" s="108">
        <f>IF(E823="Ж",VLOOKUP(C823,Гонки!$E$2:$Q$30,12,FALSE),VLOOKUP(C823,Гонки!$E$2:$Q$30,13,FALSE))</f>
        <v>14</v>
      </c>
      <c r="G823" s="123" t="s">
        <v>700</v>
      </c>
      <c r="H823" s="121">
        <v>2006</v>
      </c>
      <c r="I823" s="121">
        <v>2923</v>
      </c>
      <c r="J823" s="28" t="str">
        <f t="shared" si="98"/>
        <v>Ж</v>
      </c>
      <c r="K823" s="122">
        <v>2.8032407407407409E-2</v>
      </c>
      <c r="L823" s="90">
        <f t="shared" si="105"/>
        <v>0.5356617839484078</v>
      </c>
      <c r="M823" s="99">
        <f t="shared" si="103"/>
        <v>2.015618421550728</v>
      </c>
    </row>
    <row r="824" spans="1:13" x14ac:dyDescent="0.25">
      <c r="A824" s="24" t="str">
        <f t="shared" si="106"/>
        <v>Жук-трейл # 12 Купалье</v>
      </c>
      <c r="B824" s="43" t="str">
        <f t="shared" si="107"/>
        <v>Трейл 5 Дн</v>
      </c>
      <c r="C824" s="43" t="str">
        <f t="shared" si="99"/>
        <v>Жук-трейл # 12 Купалье Трейл 5 Дн</v>
      </c>
      <c r="D824" s="120">
        <f>VLOOKUP(C824,Гонки!$E$1:$O$30,11,FALSE)</f>
        <v>3.7628564925678214</v>
      </c>
      <c r="E824" s="31" t="s">
        <v>64</v>
      </c>
      <c r="F824" s="108">
        <f>IF(E824="Ж",VLOOKUP(C824,Гонки!$E$2:$Q$30,12,FALSE),VLOOKUP(C824,Гонки!$E$2:$Q$30,13,FALSE))</f>
        <v>14</v>
      </c>
      <c r="G824" s="123" t="s">
        <v>701</v>
      </c>
      <c r="H824" s="121">
        <v>1984</v>
      </c>
      <c r="I824" s="121"/>
      <c r="J824" s="28" t="str">
        <f t="shared" si="98"/>
        <v>Ж</v>
      </c>
      <c r="K824" s="122">
        <v>2.9363425925925921E-2</v>
      </c>
      <c r="L824" s="90">
        <f t="shared" si="105"/>
        <v>0.46607056763381743</v>
      </c>
      <c r="M824" s="99">
        <f t="shared" si="103"/>
        <v>1.7537566614156799</v>
      </c>
    </row>
    <row r="825" spans="1:13" x14ac:dyDescent="0.25">
      <c r="A825" s="24" t="str">
        <f t="shared" si="106"/>
        <v>Жук-трейл # 12 Купалье</v>
      </c>
      <c r="B825" s="43" t="str">
        <f t="shared" si="107"/>
        <v>Трейл 5 Дн</v>
      </c>
      <c r="C825" s="43" t="str">
        <f t="shared" si="99"/>
        <v>Жук-трейл # 12 Купалье Трейл 5 Дн</v>
      </c>
      <c r="D825" s="120">
        <f>VLOOKUP(C825,Гонки!$E$1:$O$30,11,FALSE)</f>
        <v>3.7628564925678214</v>
      </c>
      <c r="E825" s="31" t="s">
        <v>64</v>
      </c>
      <c r="F825" s="108">
        <f>IF(E825="Ж",VLOOKUP(C825,Гонки!$E$2:$Q$30,12,FALSE),VLOOKUP(C825,Гонки!$E$2:$Q$30,13,FALSE))</f>
        <v>14</v>
      </c>
      <c r="G825" s="123" t="s">
        <v>386</v>
      </c>
      <c r="H825" s="121">
        <v>1993</v>
      </c>
      <c r="I825" s="121">
        <v>3187</v>
      </c>
      <c r="J825" s="28" t="str">
        <f t="shared" si="98"/>
        <v>Ж</v>
      </c>
      <c r="K825" s="122">
        <v>3.0104166666666668E-2</v>
      </c>
      <c r="L825" s="90">
        <f t="shared" si="105"/>
        <v>0.43250588698415637</v>
      </c>
      <c r="M825" s="99">
        <f t="shared" si="103"/>
        <v>1.6274575849121371</v>
      </c>
    </row>
    <row r="826" spans="1:13" x14ac:dyDescent="0.25">
      <c r="A826" s="24" t="str">
        <f t="shared" si="106"/>
        <v>Жук-трейл # 12 Купалье</v>
      </c>
      <c r="B826" s="43" t="str">
        <f t="shared" si="107"/>
        <v>Трейл 5 Дн</v>
      </c>
      <c r="C826" s="43" t="str">
        <f t="shared" si="99"/>
        <v>Жук-трейл # 12 Купалье Трейл 5 Дн</v>
      </c>
      <c r="D826" s="120">
        <f>VLOOKUP(C826,Гонки!$E$1:$O$30,11,FALSE)</f>
        <v>3.7628564925678214</v>
      </c>
      <c r="E826" s="31" t="s">
        <v>64</v>
      </c>
      <c r="F826" s="108">
        <f>IF(E826="Ж",VLOOKUP(C826,Гонки!$E$2:$Q$30,12,FALSE),VLOOKUP(C826,Гонки!$E$2:$Q$30,13,FALSE))</f>
        <v>14</v>
      </c>
      <c r="G826" s="123" t="s">
        <v>703</v>
      </c>
      <c r="H826" s="121">
        <v>1987</v>
      </c>
      <c r="I826" s="121">
        <v>6085</v>
      </c>
      <c r="J826" s="28" t="str">
        <f t="shared" si="98"/>
        <v>Ж</v>
      </c>
      <c r="K826" s="122">
        <v>3.229166666666667E-2</v>
      </c>
      <c r="L826" s="90">
        <f t="shared" si="105"/>
        <v>0.35042934745346838</v>
      </c>
      <c r="M826" s="99">
        <f t="shared" si="103"/>
        <v>1.3186153452515885</v>
      </c>
    </row>
    <row r="827" spans="1:13" x14ac:dyDescent="0.25">
      <c r="A827" s="24" t="str">
        <f t="shared" si="106"/>
        <v>Жук-трейл # 12 Купалье</v>
      </c>
      <c r="B827" s="43" t="str">
        <f t="shared" si="107"/>
        <v>Трейл 5 Дн</v>
      </c>
      <c r="C827" s="43" t="str">
        <f t="shared" si="99"/>
        <v>Жук-трейл # 12 Купалье Трейл 5 Дн</v>
      </c>
      <c r="D827" s="120">
        <f>VLOOKUP(C827,Гонки!$E$1:$O$30,11,FALSE)</f>
        <v>3.7628564925678214</v>
      </c>
      <c r="E827" s="31" t="s">
        <v>64</v>
      </c>
      <c r="F827" s="108">
        <f>IF(E827="Ж",VLOOKUP(C827,Гонки!$E$2:$Q$30,12,FALSE),VLOOKUP(C827,Гонки!$E$2:$Q$30,13,FALSE))</f>
        <v>14</v>
      </c>
      <c r="G827" s="123" t="s">
        <v>704</v>
      </c>
      <c r="H827" s="121">
        <v>1989</v>
      </c>
      <c r="I827" s="121">
        <v>6086</v>
      </c>
      <c r="J827" s="28" t="str">
        <f t="shared" si="98"/>
        <v>Ж</v>
      </c>
      <c r="K827" s="122">
        <v>3.2303240740740737E-2</v>
      </c>
      <c r="L827" s="90">
        <f t="shared" si="105"/>
        <v>0.35005281165389696</v>
      </c>
      <c r="M827" s="99">
        <f t="shared" si="103"/>
        <v>1.317198495073487</v>
      </c>
    </row>
    <row r="828" spans="1:13" x14ac:dyDescent="0.25">
      <c r="A828" s="24" t="str">
        <f t="shared" si="106"/>
        <v>Жук-трейл # 12 Купалье</v>
      </c>
      <c r="B828" s="43" t="str">
        <f t="shared" si="107"/>
        <v>Трейл 5 Дн</v>
      </c>
      <c r="C828" s="43" t="str">
        <f t="shared" si="99"/>
        <v>Жук-трейл # 12 Купалье Трейл 5 Дн</v>
      </c>
      <c r="D828" s="120">
        <f>VLOOKUP(C828,Гонки!$E$1:$O$30,11,FALSE)</f>
        <v>3.7628564925678214</v>
      </c>
      <c r="E828" s="31" t="s">
        <v>64</v>
      </c>
      <c r="F828" s="108">
        <f>IF(E828="Ж",VLOOKUP(C828,Гонки!$E$2:$Q$30,12,FALSE),VLOOKUP(C828,Гонки!$E$2:$Q$30,13,FALSE))</f>
        <v>14</v>
      </c>
      <c r="G828" s="123" t="s">
        <v>254</v>
      </c>
      <c r="H828" s="121">
        <v>1990</v>
      </c>
      <c r="I828" s="121">
        <v>2403</v>
      </c>
      <c r="J828" s="28" t="str">
        <f t="shared" si="98"/>
        <v>Ж</v>
      </c>
      <c r="K828" s="122">
        <v>3.3726851851851855E-2</v>
      </c>
      <c r="L828" s="90">
        <f t="shared" si="105"/>
        <v>0.30757032918233246</v>
      </c>
      <c r="M828" s="99">
        <f t="shared" si="103"/>
        <v>1.1573430100849618</v>
      </c>
    </row>
    <row r="829" spans="1:13" x14ac:dyDescent="0.25">
      <c r="A829" s="24" t="str">
        <f t="shared" si="106"/>
        <v>Жук-трейл # 12 Купалье</v>
      </c>
      <c r="B829" s="43" t="str">
        <f t="shared" si="107"/>
        <v>Трейл 5 Дн</v>
      </c>
      <c r="C829" s="43" t="str">
        <f t="shared" si="99"/>
        <v>Жук-трейл # 12 Купалье Трейл 5 Дн</v>
      </c>
      <c r="D829" s="120">
        <f>VLOOKUP(C829,Гонки!$E$1:$O$30,11,FALSE)</f>
        <v>3.7628564925678214</v>
      </c>
      <c r="E829" s="31" t="s">
        <v>64</v>
      </c>
      <c r="F829" s="108">
        <f>IF(E829="Ж",VLOOKUP(C829,Гонки!$E$2:$Q$30,12,FALSE),VLOOKUP(C829,Гонки!$E$2:$Q$30,13,FALSE))</f>
        <v>14</v>
      </c>
      <c r="G829" s="123" t="s">
        <v>705</v>
      </c>
      <c r="H829" s="121">
        <v>1976</v>
      </c>
      <c r="I829" s="121"/>
      <c r="J829" s="28" t="str">
        <f t="shared" si="98"/>
        <v>Ж</v>
      </c>
      <c r="K829" s="122">
        <v>3.4201388888888885E-2</v>
      </c>
      <c r="L829" s="90">
        <f t="shared" si="105"/>
        <v>0.29494471872556605</v>
      </c>
      <c r="M829" s="99">
        <f t="shared" si="103"/>
        <v>1.1098346498050862</v>
      </c>
    </row>
    <row r="830" spans="1:13" x14ac:dyDescent="0.25">
      <c r="A830" s="24" t="str">
        <f t="shared" si="106"/>
        <v>Жук-трейл # 12 Купалье</v>
      </c>
      <c r="B830" s="43" t="str">
        <f t="shared" si="107"/>
        <v>Трейл 5 Дн</v>
      </c>
      <c r="C830" s="43" t="str">
        <f t="shared" si="99"/>
        <v>Жук-трейл # 12 Купалье Трейл 5 Дн</v>
      </c>
      <c r="D830" s="120">
        <f>VLOOKUP(C830,Гонки!$E$1:$O$30,11,FALSE)</f>
        <v>3.7628564925678214</v>
      </c>
      <c r="E830" s="31" t="s">
        <v>64</v>
      </c>
      <c r="F830" s="108">
        <f>IF(E830="Ж",VLOOKUP(C830,Гонки!$E$2:$Q$30,12,FALSE),VLOOKUP(C830,Гонки!$E$2:$Q$30,13,FALSE))</f>
        <v>14</v>
      </c>
      <c r="G830" s="123" t="s">
        <v>706</v>
      </c>
      <c r="H830" s="121">
        <v>1978</v>
      </c>
      <c r="I830" s="121">
        <v>6109</v>
      </c>
      <c r="J830" s="28" t="str">
        <f t="shared" si="98"/>
        <v>Ж</v>
      </c>
      <c r="K830" s="122">
        <v>3.6099537037037034E-2</v>
      </c>
      <c r="L830" s="90">
        <f t="shared" si="105"/>
        <v>0.25082276754559119</v>
      </c>
      <c r="M830" s="99">
        <f t="shared" si="103"/>
        <v>0.94381007934275718</v>
      </c>
    </row>
    <row r="831" spans="1:13" x14ac:dyDescent="0.25">
      <c r="A831" s="24" t="str">
        <f t="shared" si="106"/>
        <v>Жук-трейл # 12 Купалье</v>
      </c>
      <c r="B831" s="43" t="str">
        <f t="shared" si="107"/>
        <v>Трейл 5 Дн</v>
      </c>
      <c r="C831" s="43" t="str">
        <f t="shared" si="99"/>
        <v>Жук-трейл # 12 Купалье Трейл 5 Дн</v>
      </c>
      <c r="D831" s="120">
        <f>VLOOKUP(C831,Гонки!$E$1:$O$30,11,FALSE)</f>
        <v>3.7628564925678214</v>
      </c>
      <c r="E831" s="31" t="s">
        <v>64</v>
      </c>
      <c r="F831" s="108">
        <f>IF(E831="Ж",VLOOKUP(C831,Гонки!$E$2:$Q$30,12,FALSE),VLOOKUP(C831,Гонки!$E$2:$Q$30,13,FALSE))</f>
        <v>14</v>
      </c>
      <c r="G831" s="123" t="s">
        <v>707</v>
      </c>
      <c r="H831" s="121">
        <v>1979</v>
      </c>
      <c r="I831" s="121">
        <v>6106</v>
      </c>
      <c r="J831" s="28" t="str">
        <f t="shared" si="98"/>
        <v>Ж</v>
      </c>
      <c r="K831" s="122">
        <v>4.4525462962962968E-2</v>
      </c>
      <c r="L831" s="90">
        <f t="shared" si="105"/>
        <v>0.133673869790357</v>
      </c>
      <c r="M831" s="99">
        <f t="shared" si="103"/>
        <v>0.50299558882731044</v>
      </c>
    </row>
    <row r="832" spans="1:13" x14ac:dyDescent="0.25">
      <c r="A832" s="24" t="str">
        <f t="shared" si="106"/>
        <v>Жук-трейл # 12 Купалье</v>
      </c>
      <c r="B832" s="43" t="str">
        <f t="shared" si="107"/>
        <v>Трейл 5 Дн</v>
      </c>
      <c r="C832" s="43" t="str">
        <f t="shared" si="99"/>
        <v>Жук-трейл # 12 Купалье Трейл 5 Дн</v>
      </c>
      <c r="D832" s="120">
        <f>VLOOKUP(C832,Гонки!$E$1:$O$30,11,FALSE)</f>
        <v>3.7628564925678214</v>
      </c>
      <c r="E832" s="31" t="s">
        <v>64</v>
      </c>
      <c r="F832" s="108">
        <f>IF(E832="Ж",VLOOKUP(C832,Гонки!$E$2:$Q$30,12,FALSE),VLOOKUP(C832,Гонки!$E$2:$Q$30,13,FALSE))</f>
        <v>14</v>
      </c>
      <c r="G832" s="123" t="s">
        <v>708</v>
      </c>
      <c r="H832" s="121">
        <v>2011</v>
      </c>
      <c r="I832" s="121"/>
      <c r="J832" s="28" t="str">
        <f t="shared" si="98"/>
        <v>Ж</v>
      </c>
      <c r="K832" s="122">
        <v>4.611111111111111E-2</v>
      </c>
      <c r="L832" s="90">
        <f t="shared" si="105"/>
        <v>0.12035249293246333</v>
      </c>
      <c r="M832" s="99">
        <f t="shared" si="103"/>
        <v>0.4528691594276425</v>
      </c>
    </row>
    <row r="833" spans="1:13" x14ac:dyDescent="0.25">
      <c r="A833" s="24" t="str">
        <f t="shared" si="106"/>
        <v>Жук-трейл # 12 Купалье</v>
      </c>
      <c r="B833" s="43" t="str">
        <f t="shared" si="107"/>
        <v>Трейл 5 Дн</v>
      </c>
      <c r="C833" s="43" t="str">
        <f t="shared" si="99"/>
        <v>Жук-трейл # 12 Купалье Трейл 5 Дн</v>
      </c>
      <c r="D833" s="120">
        <f>VLOOKUP(C833,Гонки!$E$1:$O$30,11,FALSE)</f>
        <v>3.7628564925678214</v>
      </c>
      <c r="E833" s="31" t="s">
        <v>64</v>
      </c>
      <c r="F833" s="108">
        <f>IF(E833="Ж",VLOOKUP(C833,Гонки!$E$2:$Q$30,12,FALSE),VLOOKUP(C833,Гонки!$E$2:$Q$30,13,FALSE))</f>
        <v>14</v>
      </c>
      <c r="G833" s="123" t="s">
        <v>709</v>
      </c>
      <c r="H833" s="121">
        <v>2008</v>
      </c>
      <c r="I833" s="121"/>
      <c r="J833" s="28" t="str">
        <f t="shared" si="98"/>
        <v>Ж</v>
      </c>
      <c r="K833" s="122">
        <v>5.5208333333333331E-2</v>
      </c>
      <c r="L833" s="90">
        <f t="shared" si="105"/>
        <v>7.0122589049929018E-2</v>
      </c>
      <c r="M833" s="99">
        <f t="shared" si="103"/>
        <v>0.26386123948219065</v>
      </c>
    </row>
    <row r="834" spans="1:13" x14ac:dyDescent="0.25">
      <c r="A834" s="24" t="str">
        <f t="shared" si="106"/>
        <v>Жук-трейл # 12 Купалье</v>
      </c>
      <c r="B834" s="43" t="str">
        <f t="shared" si="107"/>
        <v>Трейл 5 Дн</v>
      </c>
      <c r="C834" s="43" t="str">
        <f t="shared" si="99"/>
        <v>Жук-трейл # 12 Купалье Трейл 5 Дн</v>
      </c>
      <c r="D834" s="120">
        <f>VLOOKUP(C834,Гонки!$E$1:$O$30,11,FALSE)</f>
        <v>3.7628564925678214</v>
      </c>
      <c r="E834" s="31" t="s">
        <v>278</v>
      </c>
      <c r="F834" s="108">
        <f>IF(E834="Ж",VLOOKUP(C834,Гонки!$E$2:$Q$30,12,FALSE),VLOOKUP(C834,Гонки!$E$2:$Q$30,13,FALSE))</f>
        <v>12</v>
      </c>
      <c r="G834" s="123" t="s">
        <v>388</v>
      </c>
      <c r="H834" s="121">
        <v>1985</v>
      </c>
      <c r="I834" s="13">
        <v>2548</v>
      </c>
      <c r="J834" s="28" t="str">
        <f t="shared" ref="J834:J897" si="108">E834</f>
        <v>М</v>
      </c>
      <c r="K834" s="122">
        <v>1.877314814814815E-2</v>
      </c>
      <c r="L834" s="90">
        <f>($K$834/K834)^3</f>
        <v>1</v>
      </c>
      <c r="M834" s="99">
        <f t="shared" si="103"/>
        <v>3.7628564925678214</v>
      </c>
    </row>
    <row r="835" spans="1:13" x14ac:dyDescent="0.25">
      <c r="A835" s="24" t="str">
        <f t="shared" si="106"/>
        <v>Жук-трейл # 12 Купалье</v>
      </c>
      <c r="B835" s="43" t="str">
        <f t="shared" si="107"/>
        <v>Трейл 5 Дн</v>
      </c>
      <c r="C835" s="43" t="str">
        <f t="shared" si="99"/>
        <v>Жук-трейл # 12 Купалье Трейл 5 Дн</v>
      </c>
      <c r="D835" s="120">
        <f>VLOOKUP(C835,Гонки!$E$1:$O$30,11,FALSE)</f>
        <v>3.7628564925678214</v>
      </c>
      <c r="E835" s="31" t="s">
        <v>278</v>
      </c>
      <c r="F835" s="108">
        <f>IF(E835="Ж",VLOOKUP(C835,Гонки!$E$2:$Q$30,12,FALSE),VLOOKUP(C835,Гонки!$E$2:$Q$30,13,FALSE))</f>
        <v>12</v>
      </c>
      <c r="G835" s="123" t="s">
        <v>396</v>
      </c>
      <c r="H835" s="121">
        <v>1995</v>
      </c>
      <c r="I835" s="13">
        <v>5190</v>
      </c>
      <c r="J835" s="28" t="str">
        <f t="shared" si="108"/>
        <v>М</v>
      </c>
      <c r="K835" s="122">
        <v>1.954861111111111E-2</v>
      </c>
      <c r="L835" s="90">
        <f t="shared" ref="L835:L845" si="109">($K$834/K835)^3</f>
        <v>0.88565300580041917</v>
      </c>
      <c r="M835" s="99">
        <f t="shared" si="103"/>
        <v>3.3325851630383139</v>
      </c>
    </row>
    <row r="836" spans="1:13" x14ac:dyDescent="0.25">
      <c r="A836" s="24" t="str">
        <f t="shared" si="106"/>
        <v>Жук-трейл # 12 Купалье</v>
      </c>
      <c r="B836" s="43" t="str">
        <f t="shared" si="107"/>
        <v>Трейл 5 Дн</v>
      </c>
      <c r="C836" s="43" t="str">
        <f t="shared" si="99"/>
        <v>Жук-трейл # 12 Купалье Трейл 5 Дн</v>
      </c>
      <c r="D836" s="120">
        <f>VLOOKUP(C836,Гонки!$E$1:$O$30,11,FALSE)</f>
        <v>3.7628564925678214</v>
      </c>
      <c r="E836" s="31" t="s">
        <v>278</v>
      </c>
      <c r="F836" s="108">
        <f>IF(E836="Ж",VLOOKUP(C836,Гонки!$E$2:$Q$30,12,FALSE),VLOOKUP(C836,Гонки!$E$2:$Q$30,13,FALSE))</f>
        <v>12</v>
      </c>
      <c r="G836" s="123" t="s">
        <v>350</v>
      </c>
      <c r="H836" s="121">
        <v>1987</v>
      </c>
      <c r="I836" s="13">
        <v>2684</v>
      </c>
      <c r="J836" s="28" t="str">
        <f t="shared" si="108"/>
        <v>М</v>
      </c>
      <c r="K836" s="122">
        <v>2.0370370370370369E-2</v>
      </c>
      <c r="L836" s="90">
        <f t="shared" si="109"/>
        <v>0.78273462592740461</v>
      </c>
      <c r="M836" s="99">
        <f t="shared" si="103"/>
        <v>2.9453180691285796</v>
      </c>
    </row>
    <row r="837" spans="1:13" x14ac:dyDescent="0.25">
      <c r="A837" s="24" t="str">
        <f t="shared" si="106"/>
        <v>Жук-трейл # 12 Купалье</v>
      </c>
      <c r="B837" s="43" t="str">
        <f t="shared" si="107"/>
        <v>Трейл 5 Дн</v>
      </c>
      <c r="C837" s="43" t="str">
        <f t="shared" ref="C837:C900" si="110">CONCATENATE(A837," ",B837)</f>
        <v>Жук-трейл # 12 Купалье Трейл 5 Дн</v>
      </c>
      <c r="D837" s="120">
        <f>VLOOKUP(C837,Гонки!$E$1:$O$30,11,FALSE)</f>
        <v>3.7628564925678214</v>
      </c>
      <c r="E837" s="31" t="s">
        <v>278</v>
      </c>
      <c r="F837" s="108">
        <f>IF(E837="Ж",VLOOKUP(C837,Гонки!$E$2:$Q$30,12,FALSE),VLOOKUP(C837,Гонки!$E$2:$Q$30,13,FALSE))</f>
        <v>12</v>
      </c>
      <c r="G837" s="123" t="s">
        <v>710</v>
      </c>
      <c r="H837" s="121">
        <v>1992</v>
      </c>
      <c r="I837" s="13"/>
      <c r="J837" s="28" t="str">
        <f t="shared" si="108"/>
        <v>М</v>
      </c>
      <c r="K837" s="122">
        <v>2.0648148148148148E-2</v>
      </c>
      <c r="L837" s="90">
        <f t="shared" si="109"/>
        <v>0.75156751358055762</v>
      </c>
      <c r="M837" s="99">
        <f t="shared" si="103"/>
        <v>2.8280406980796555</v>
      </c>
    </row>
    <row r="838" spans="1:13" x14ac:dyDescent="0.25">
      <c r="A838" s="24" t="str">
        <f t="shared" si="106"/>
        <v>Жук-трейл # 12 Купалье</v>
      </c>
      <c r="B838" s="43" t="str">
        <f t="shared" si="107"/>
        <v>Трейл 5 Дн</v>
      </c>
      <c r="C838" s="43" t="str">
        <f t="shared" si="110"/>
        <v>Жук-трейл # 12 Купалье Трейл 5 Дн</v>
      </c>
      <c r="D838" s="120">
        <f>VLOOKUP(C838,Гонки!$E$1:$O$30,11,FALSE)</f>
        <v>3.7628564925678214</v>
      </c>
      <c r="E838" s="31" t="s">
        <v>278</v>
      </c>
      <c r="F838" s="108">
        <f>IF(E838="Ж",VLOOKUP(C838,Гонки!$E$2:$Q$30,12,FALSE),VLOOKUP(C838,Гонки!$E$2:$Q$30,13,FALSE))</f>
        <v>12</v>
      </c>
      <c r="G838" s="123" t="s">
        <v>711</v>
      </c>
      <c r="H838" s="121">
        <v>1986</v>
      </c>
      <c r="I838" s="13">
        <v>4371</v>
      </c>
      <c r="J838" s="28" t="str">
        <f t="shared" si="108"/>
        <v>М</v>
      </c>
      <c r="K838" s="122">
        <v>2.3009259259259257E-2</v>
      </c>
      <c r="L838" s="90">
        <f t="shared" si="109"/>
        <v>0.54312952171856566</v>
      </c>
      <c r="M838" s="99">
        <f t="shared" si="103"/>
        <v>2.0437184471039602</v>
      </c>
    </row>
    <row r="839" spans="1:13" x14ac:dyDescent="0.25">
      <c r="A839" s="24" t="str">
        <f t="shared" si="106"/>
        <v>Жук-трейл # 12 Купалье</v>
      </c>
      <c r="B839" s="43" t="str">
        <f t="shared" si="107"/>
        <v>Трейл 5 Дн</v>
      </c>
      <c r="C839" s="43" t="str">
        <f t="shared" si="110"/>
        <v>Жук-трейл # 12 Купалье Трейл 5 Дн</v>
      </c>
      <c r="D839" s="120">
        <f>VLOOKUP(C839,Гонки!$E$1:$O$30,11,FALSE)</f>
        <v>3.7628564925678214</v>
      </c>
      <c r="E839" s="31" t="s">
        <v>278</v>
      </c>
      <c r="F839" s="108">
        <f>IF(E839="Ж",VLOOKUP(C839,Гонки!$E$2:$Q$30,12,FALSE),VLOOKUP(C839,Гонки!$E$2:$Q$30,13,FALSE))</f>
        <v>12</v>
      </c>
      <c r="G839" s="123" t="s">
        <v>323</v>
      </c>
      <c r="H839" s="121">
        <v>1989</v>
      </c>
      <c r="I839" s="13">
        <v>4473</v>
      </c>
      <c r="J839" s="28" t="str">
        <f t="shared" si="108"/>
        <v>М</v>
      </c>
      <c r="K839" s="122">
        <v>2.3333333333333334E-2</v>
      </c>
      <c r="L839" s="90">
        <f t="shared" si="109"/>
        <v>0.52081198090227787</v>
      </c>
      <c r="M839" s="99">
        <f t="shared" si="103"/>
        <v>1.9597407437452445</v>
      </c>
    </row>
    <row r="840" spans="1:13" x14ac:dyDescent="0.25">
      <c r="A840" s="24" t="str">
        <f t="shared" si="106"/>
        <v>Жук-трейл # 12 Купалье</v>
      </c>
      <c r="B840" s="43" t="str">
        <f t="shared" si="107"/>
        <v>Трейл 5 Дн</v>
      </c>
      <c r="C840" s="43" t="str">
        <f t="shared" si="110"/>
        <v>Жук-трейл # 12 Купалье Трейл 5 Дн</v>
      </c>
      <c r="D840" s="120">
        <f>VLOOKUP(C840,Гонки!$E$1:$O$30,11,FALSE)</f>
        <v>3.7628564925678214</v>
      </c>
      <c r="E840" s="31" t="s">
        <v>278</v>
      </c>
      <c r="F840" s="108">
        <f>IF(E840="Ж",VLOOKUP(C840,Гонки!$E$2:$Q$30,12,FALSE),VLOOKUP(C840,Гонки!$E$2:$Q$30,13,FALSE))</f>
        <v>12</v>
      </c>
      <c r="G840" s="123" t="s">
        <v>713</v>
      </c>
      <c r="H840" s="121">
        <v>1975</v>
      </c>
      <c r="I840" s="13"/>
      <c r="J840" s="28" t="str">
        <f t="shared" si="108"/>
        <v>М</v>
      </c>
      <c r="K840" s="122">
        <v>2.4710648148148148E-2</v>
      </c>
      <c r="L840" s="90">
        <f t="shared" si="109"/>
        <v>0.43848921049286271</v>
      </c>
      <c r="M840" s="99">
        <f t="shared" si="103"/>
        <v>1.6499719726240065</v>
      </c>
    </row>
    <row r="841" spans="1:13" x14ac:dyDescent="0.25">
      <c r="A841" s="24" t="str">
        <f t="shared" si="106"/>
        <v>Жук-трейл # 12 Купалье</v>
      </c>
      <c r="B841" s="43" t="str">
        <f t="shared" si="107"/>
        <v>Трейл 5 Дн</v>
      </c>
      <c r="C841" s="43" t="str">
        <f t="shared" si="110"/>
        <v>Жук-трейл # 12 Купалье Трейл 5 Дн</v>
      </c>
      <c r="D841" s="120">
        <f>VLOOKUP(C841,Гонки!$E$1:$O$30,11,FALSE)</f>
        <v>3.7628564925678214</v>
      </c>
      <c r="E841" s="31" t="s">
        <v>278</v>
      </c>
      <c r="F841" s="108">
        <f>IF(E841="Ж",VLOOKUP(C841,Гонки!$E$2:$Q$30,12,FALSE),VLOOKUP(C841,Гонки!$E$2:$Q$30,13,FALSE))</f>
        <v>12</v>
      </c>
      <c r="G841" s="123" t="s">
        <v>714</v>
      </c>
      <c r="H841" s="121">
        <v>1995</v>
      </c>
      <c r="I841" s="13"/>
      <c r="J841" s="28" t="str">
        <f t="shared" si="108"/>
        <v>М</v>
      </c>
      <c r="K841" s="122">
        <v>2.7476851851851853E-2</v>
      </c>
      <c r="L841" s="90">
        <f t="shared" si="109"/>
        <v>0.31894103980335925</v>
      </c>
      <c r="M841" s="99">
        <f t="shared" si="103"/>
        <v>1.2001293623704024</v>
      </c>
    </row>
    <row r="842" spans="1:13" x14ac:dyDescent="0.25">
      <c r="A842" s="24" t="str">
        <f t="shared" si="106"/>
        <v>Жук-трейл # 12 Купалье</v>
      </c>
      <c r="B842" s="43" t="str">
        <f t="shared" si="107"/>
        <v>Трейл 5 Дн</v>
      </c>
      <c r="C842" s="43" t="str">
        <f t="shared" si="110"/>
        <v>Жук-трейл # 12 Купалье Трейл 5 Дн</v>
      </c>
      <c r="D842" s="120">
        <f>VLOOKUP(C842,Гонки!$E$1:$O$30,11,FALSE)</f>
        <v>3.7628564925678214</v>
      </c>
      <c r="E842" s="31" t="s">
        <v>278</v>
      </c>
      <c r="F842" s="108">
        <f>IF(E842="Ж",VLOOKUP(C842,Гонки!$E$2:$Q$30,12,FALSE),VLOOKUP(C842,Гонки!$E$2:$Q$30,13,FALSE))</f>
        <v>12</v>
      </c>
      <c r="G842" s="123" t="s">
        <v>715</v>
      </c>
      <c r="H842" s="121">
        <v>1975</v>
      </c>
      <c r="I842" s="13">
        <v>5127</v>
      </c>
      <c r="J842" s="28" t="str">
        <f t="shared" si="108"/>
        <v>М</v>
      </c>
      <c r="K842" s="122">
        <v>2.9039351851851854E-2</v>
      </c>
      <c r="L842" s="90">
        <f t="shared" si="109"/>
        <v>0.27017836281342711</v>
      </c>
      <c r="M842" s="99">
        <f t="shared" si="103"/>
        <v>1.0166424066638486</v>
      </c>
    </row>
    <row r="843" spans="1:13" x14ac:dyDescent="0.25">
      <c r="A843" s="24" t="str">
        <f t="shared" si="106"/>
        <v>Жук-трейл # 12 Купалье</v>
      </c>
      <c r="B843" s="43" t="str">
        <f t="shared" si="107"/>
        <v>Трейл 5 Дн</v>
      </c>
      <c r="C843" s="43" t="str">
        <f t="shared" si="110"/>
        <v>Жук-трейл # 12 Купалье Трейл 5 Дн</v>
      </c>
      <c r="D843" s="120">
        <f>VLOOKUP(C843,Гонки!$E$1:$O$30,11,FALSE)</f>
        <v>3.7628564925678214</v>
      </c>
      <c r="E843" s="31" t="s">
        <v>278</v>
      </c>
      <c r="F843" s="108">
        <f>IF(E843="Ж",VLOOKUP(C843,Гонки!$E$2:$Q$30,12,FALSE),VLOOKUP(C843,Гонки!$E$2:$Q$30,13,FALSE))</f>
        <v>12</v>
      </c>
      <c r="G843" s="123" t="s">
        <v>320</v>
      </c>
      <c r="H843" s="121">
        <v>1985</v>
      </c>
      <c r="I843" s="13">
        <v>3528</v>
      </c>
      <c r="J843" s="28" t="str">
        <f t="shared" si="108"/>
        <v>М</v>
      </c>
      <c r="K843" s="122">
        <v>3.5983796296296298E-2</v>
      </c>
      <c r="L843" s="90">
        <f t="shared" si="109"/>
        <v>0.14200066672432318</v>
      </c>
      <c r="M843" s="99">
        <f t="shared" si="103"/>
        <v>0.5343281307325789</v>
      </c>
    </row>
    <row r="844" spans="1:13" x14ac:dyDescent="0.25">
      <c r="A844" s="24" t="str">
        <f t="shared" si="106"/>
        <v>Жук-трейл # 12 Купалье</v>
      </c>
      <c r="B844" s="43" t="str">
        <f t="shared" si="107"/>
        <v>Трейл 5 Дн</v>
      </c>
      <c r="C844" s="43" t="str">
        <f t="shared" si="110"/>
        <v>Жук-трейл # 12 Купалье Трейл 5 Дн</v>
      </c>
      <c r="D844" s="120">
        <f>VLOOKUP(C844,Гонки!$E$1:$O$30,11,FALSE)</f>
        <v>3.7628564925678214</v>
      </c>
      <c r="E844" s="31" t="s">
        <v>278</v>
      </c>
      <c r="F844" s="108">
        <f>IF(E844="Ж",VLOOKUP(C844,Гонки!$E$2:$Q$30,12,FALSE),VLOOKUP(C844,Гонки!$E$2:$Q$30,13,FALSE))</f>
        <v>12</v>
      </c>
      <c r="G844" s="123" t="s">
        <v>717</v>
      </c>
      <c r="H844" s="121">
        <v>2004</v>
      </c>
      <c r="I844" s="13">
        <v>2924</v>
      </c>
      <c r="J844" s="28" t="str">
        <f t="shared" si="108"/>
        <v>М</v>
      </c>
      <c r="K844" s="122">
        <v>4.449074074074074E-2</v>
      </c>
      <c r="L844" s="90">
        <f t="shared" si="109"/>
        <v>7.5128101215165555E-2</v>
      </c>
      <c r="M844" s="99">
        <f t="shared" si="103"/>
        <v>0.28269626343177812</v>
      </c>
    </row>
    <row r="845" spans="1:13" x14ac:dyDescent="0.25">
      <c r="A845" s="24" t="str">
        <f t="shared" si="106"/>
        <v>Жук-трейл # 12 Купалье</v>
      </c>
      <c r="B845" s="43" t="str">
        <f t="shared" si="107"/>
        <v>Трейл 5 Дн</v>
      </c>
      <c r="C845" s="43" t="str">
        <f t="shared" si="110"/>
        <v>Жук-трейл # 12 Купалье Трейл 5 Дн</v>
      </c>
      <c r="D845" s="120">
        <f>VLOOKUP(C845,Гонки!$E$1:$O$30,11,FALSE)</f>
        <v>3.7628564925678214</v>
      </c>
      <c r="E845" s="31" t="s">
        <v>278</v>
      </c>
      <c r="F845" s="108">
        <f>IF(E845="Ж",VLOOKUP(C845,Гонки!$E$2:$Q$30,12,FALSE),VLOOKUP(C845,Гонки!$E$2:$Q$30,13,FALSE))</f>
        <v>12</v>
      </c>
      <c r="G845" s="123" t="s">
        <v>718</v>
      </c>
      <c r="H845" s="121">
        <v>2006</v>
      </c>
      <c r="I845" s="13"/>
      <c r="J845" s="28" t="str">
        <f t="shared" si="108"/>
        <v>М</v>
      </c>
      <c r="K845" s="122">
        <v>5.4583333333333338E-2</v>
      </c>
      <c r="L845" s="90">
        <f t="shared" si="109"/>
        <v>4.0684703972452371E-2</v>
      </c>
      <c r="M845" s="99">
        <f t="shared" si="103"/>
        <v>0.15309070249094223</v>
      </c>
    </row>
    <row r="846" spans="1:13" x14ac:dyDescent="0.25">
      <c r="A846" s="24" t="str">
        <f t="shared" si="106"/>
        <v>Жук-трейл # 12 Купалье</v>
      </c>
      <c r="B846" s="43" t="str">
        <f>Гонки!D19</f>
        <v>Трейл 10 Дн</v>
      </c>
      <c r="C846" s="43" t="str">
        <f t="shared" si="110"/>
        <v>Жук-трейл # 12 Купалье Трейл 10 Дн</v>
      </c>
      <c r="D846" s="120">
        <f>VLOOKUP(C846,Гонки!$E$1:$O$30,11,FALSE)</f>
        <v>6.0837499668127117</v>
      </c>
      <c r="E846" s="31" t="s">
        <v>64</v>
      </c>
      <c r="F846" s="108">
        <f>IF(E846="Ж",VLOOKUP(C846,Гонки!$E$2:$Q$30,12,FALSE),VLOOKUP(C846,Гонки!$E$2:$Q$30,13,FALSE))</f>
        <v>3</v>
      </c>
      <c r="G846" s="123" t="s">
        <v>460</v>
      </c>
      <c r="H846" s="121">
        <v>1986</v>
      </c>
      <c r="I846" s="121">
        <v>3581</v>
      </c>
      <c r="J846" s="28" t="str">
        <f t="shared" si="108"/>
        <v>Ж</v>
      </c>
      <c r="K846" s="122">
        <v>4.9988425925925922E-2</v>
      </c>
      <c r="L846" s="90">
        <f>($K$846/K846)^3</f>
        <v>1</v>
      </c>
      <c r="M846" s="99">
        <f t="shared" si="103"/>
        <v>6.0837499668127117</v>
      </c>
    </row>
    <row r="847" spans="1:13" x14ac:dyDescent="0.25">
      <c r="A847" s="24" t="str">
        <f t="shared" si="106"/>
        <v>Жук-трейл # 12 Купалье</v>
      </c>
      <c r="B847" s="43" t="str">
        <f>$B$846</f>
        <v>Трейл 10 Дн</v>
      </c>
      <c r="C847" s="43" t="str">
        <f t="shared" si="110"/>
        <v>Жук-трейл # 12 Купалье Трейл 10 Дн</v>
      </c>
      <c r="D847" s="120">
        <f>VLOOKUP(C847,Гонки!$E$1:$O$30,11,FALSE)</f>
        <v>6.0837499668127117</v>
      </c>
      <c r="E847" s="31" t="s">
        <v>64</v>
      </c>
      <c r="F847" s="108">
        <f>IF(E847="Ж",VLOOKUP(C847,Гонки!$E$2:$Q$30,12,FALSE),VLOOKUP(C847,Гонки!$E$2:$Q$30,13,FALSE))</f>
        <v>3</v>
      </c>
      <c r="G847" s="123" t="s">
        <v>380</v>
      </c>
      <c r="H847" s="121">
        <v>1991</v>
      </c>
      <c r="I847" s="121">
        <v>1644</v>
      </c>
      <c r="J847" s="28" t="str">
        <f t="shared" si="108"/>
        <v>Ж</v>
      </c>
      <c r="K847" s="122">
        <v>7.1805555555555553E-2</v>
      </c>
      <c r="L847" s="90">
        <f>($K$846/K847)^3</f>
        <v>0.33739158361577887</v>
      </c>
      <c r="M847" s="99">
        <f t="shared" si="103"/>
        <v>2.052606035625383</v>
      </c>
    </row>
    <row r="848" spans="1:13" x14ac:dyDescent="0.25">
      <c r="A848" s="24" t="str">
        <f t="shared" si="106"/>
        <v>Жук-трейл # 12 Купалье</v>
      </c>
      <c r="B848" s="43" t="str">
        <f>$B$846</f>
        <v>Трейл 10 Дн</v>
      </c>
      <c r="C848" s="43" t="str">
        <f t="shared" si="110"/>
        <v>Жук-трейл # 12 Купалье Трейл 10 Дн</v>
      </c>
      <c r="D848" s="120">
        <f>VLOOKUP(C848,Гонки!$E$1:$O$30,11,FALSE)</f>
        <v>6.0837499668127117</v>
      </c>
      <c r="E848" s="31" t="s">
        <v>278</v>
      </c>
      <c r="F848" s="108">
        <f>IF(E848="Ж",VLOOKUP(C848,Гонки!$E$2:$Q$30,12,FALSE),VLOOKUP(C848,Гонки!$E$2:$Q$30,13,FALSE))</f>
        <v>14</v>
      </c>
      <c r="G848" s="123" t="s">
        <v>194</v>
      </c>
      <c r="H848" s="121">
        <v>1993</v>
      </c>
      <c r="I848" s="121">
        <v>2423</v>
      </c>
      <c r="J848" s="28" t="str">
        <f t="shared" si="108"/>
        <v>М</v>
      </c>
      <c r="K848" s="122">
        <v>3.8946759259259257E-2</v>
      </c>
      <c r="L848" s="90">
        <f>($K$848/K848)^3</f>
        <v>1</v>
      </c>
      <c r="M848" s="99">
        <f t="shared" si="103"/>
        <v>6.0837499668127117</v>
      </c>
    </row>
    <row r="849" spans="1:13" x14ac:dyDescent="0.25">
      <c r="A849" s="24" t="str">
        <f t="shared" si="106"/>
        <v>Жук-трейл # 12 Купалье</v>
      </c>
      <c r="B849" s="43" t="str">
        <f t="shared" ref="B849:B860" si="111">$B$846</f>
        <v>Трейл 10 Дн</v>
      </c>
      <c r="C849" s="43" t="str">
        <f t="shared" si="110"/>
        <v>Жук-трейл # 12 Купалье Трейл 10 Дн</v>
      </c>
      <c r="D849" s="120">
        <f>VLOOKUP(C849,Гонки!$E$1:$O$30,11,FALSE)</f>
        <v>6.0837499668127117</v>
      </c>
      <c r="E849" s="31" t="s">
        <v>278</v>
      </c>
      <c r="F849" s="108">
        <f>IF(E849="Ж",VLOOKUP(C849,Гонки!$E$2:$Q$30,12,FALSE),VLOOKUP(C849,Гонки!$E$2:$Q$30,13,FALSE))</f>
        <v>14</v>
      </c>
      <c r="G849" s="123" t="s">
        <v>720</v>
      </c>
      <c r="H849" s="121">
        <v>1990</v>
      </c>
      <c r="I849" s="121"/>
      <c r="J849" s="28" t="str">
        <f t="shared" si="108"/>
        <v>М</v>
      </c>
      <c r="K849" s="122">
        <v>4.0543981481481479E-2</v>
      </c>
      <c r="L849" s="90">
        <f t="shared" ref="L849:L860" si="112">($K$848/K849)^3</f>
        <v>0.88641029970265606</v>
      </c>
      <c r="M849" s="99">
        <f t="shared" si="103"/>
        <v>5.3926986313984795</v>
      </c>
    </row>
    <row r="850" spans="1:13" x14ac:dyDescent="0.25">
      <c r="A850" s="24" t="str">
        <f t="shared" si="106"/>
        <v>Жук-трейл # 12 Купалье</v>
      </c>
      <c r="B850" s="43" t="str">
        <f t="shared" si="111"/>
        <v>Трейл 10 Дн</v>
      </c>
      <c r="C850" s="43" t="str">
        <f t="shared" si="110"/>
        <v>Жук-трейл # 12 Купалье Трейл 10 Дн</v>
      </c>
      <c r="D850" s="120">
        <f>VLOOKUP(C850,Гонки!$E$1:$O$30,11,FALSE)</f>
        <v>6.0837499668127117</v>
      </c>
      <c r="E850" s="31" t="s">
        <v>278</v>
      </c>
      <c r="F850" s="108">
        <f>IF(E850="Ж",VLOOKUP(C850,Гонки!$E$2:$Q$30,12,FALSE),VLOOKUP(C850,Гонки!$E$2:$Q$30,13,FALSE))</f>
        <v>14</v>
      </c>
      <c r="G850" s="123" t="s">
        <v>131</v>
      </c>
      <c r="H850" s="121">
        <v>1987</v>
      </c>
      <c r="I850" s="121">
        <v>3023</v>
      </c>
      <c r="J850" s="28" t="str">
        <f t="shared" si="108"/>
        <v>М</v>
      </c>
      <c r="K850" s="122">
        <v>4.3333333333333335E-2</v>
      </c>
      <c r="L850" s="90">
        <f t="shared" si="112"/>
        <v>0.72601849697422816</v>
      </c>
      <c r="M850" s="99">
        <f t="shared" si="103"/>
        <v>4.416915006872375</v>
      </c>
    </row>
    <row r="851" spans="1:13" x14ac:dyDescent="0.25">
      <c r="A851" s="24" t="str">
        <f t="shared" si="106"/>
        <v>Жук-трейл # 12 Купалье</v>
      </c>
      <c r="B851" s="43" t="str">
        <f t="shared" si="111"/>
        <v>Трейл 10 Дн</v>
      </c>
      <c r="C851" s="43" t="str">
        <f t="shared" si="110"/>
        <v>Жук-трейл # 12 Купалье Трейл 10 Дн</v>
      </c>
      <c r="D851" s="120">
        <f>VLOOKUP(C851,Гонки!$E$1:$O$30,11,FALSE)</f>
        <v>6.0837499668127117</v>
      </c>
      <c r="E851" s="31" t="s">
        <v>278</v>
      </c>
      <c r="F851" s="108">
        <f>IF(E851="Ж",VLOOKUP(C851,Гонки!$E$2:$Q$30,12,FALSE),VLOOKUP(C851,Гонки!$E$2:$Q$30,13,FALSE))</f>
        <v>14</v>
      </c>
      <c r="G851" s="123" t="s">
        <v>555</v>
      </c>
      <c r="H851" s="121">
        <v>1990</v>
      </c>
      <c r="I851" s="121">
        <v>4193</v>
      </c>
      <c r="J851" s="28" t="str">
        <f t="shared" si="108"/>
        <v>М</v>
      </c>
      <c r="K851" s="122">
        <v>4.7256944444444449E-2</v>
      </c>
      <c r="L851" s="90">
        <f t="shared" si="112"/>
        <v>0.55977959800093324</v>
      </c>
      <c r="M851" s="99">
        <f t="shared" si="103"/>
        <v>3.4055591107606107</v>
      </c>
    </row>
    <row r="852" spans="1:13" x14ac:dyDescent="0.25">
      <c r="A852" s="24" t="str">
        <f t="shared" si="106"/>
        <v>Жук-трейл # 12 Купалье</v>
      </c>
      <c r="B852" s="43" t="str">
        <f t="shared" si="111"/>
        <v>Трейл 10 Дн</v>
      </c>
      <c r="C852" s="43" t="str">
        <f t="shared" si="110"/>
        <v>Жук-трейл # 12 Купалье Трейл 10 Дн</v>
      </c>
      <c r="D852" s="120">
        <f>VLOOKUP(C852,Гонки!$E$1:$O$30,11,FALSE)</f>
        <v>6.0837499668127117</v>
      </c>
      <c r="E852" s="31" t="s">
        <v>278</v>
      </c>
      <c r="F852" s="108">
        <f>IF(E852="Ж",VLOOKUP(C852,Гонки!$E$2:$Q$30,12,FALSE),VLOOKUP(C852,Гонки!$E$2:$Q$30,13,FALSE))</f>
        <v>14</v>
      </c>
      <c r="G852" s="123" t="s">
        <v>649</v>
      </c>
      <c r="H852" s="121">
        <v>1982</v>
      </c>
      <c r="I852" s="30"/>
      <c r="J852" s="28" t="str">
        <f t="shared" si="108"/>
        <v>М</v>
      </c>
      <c r="K852" s="122">
        <v>4.87037037037037E-2</v>
      </c>
      <c r="L852" s="90">
        <f t="shared" si="112"/>
        <v>0.51136148234690071</v>
      </c>
      <c r="M852" s="99">
        <f t="shared" si="103"/>
        <v>3.1109954012572563</v>
      </c>
    </row>
    <row r="853" spans="1:13" x14ac:dyDescent="0.25">
      <c r="A853" s="24" t="str">
        <f t="shared" si="106"/>
        <v>Жук-трейл # 12 Купалье</v>
      </c>
      <c r="B853" s="43" t="str">
        <f t="shared" si="111"/>
        <v>Трейл 10 Дн</v>
      </c>
      <c r="C853" s="43" t="str">
        <f t="shared" si="110"/>
        <v>Жук-трейл # 12 Купалье Трейл 10 Дн</v>
      </c>
      <c r="D853" s="120">
        <f>VLOOKUP(C853,Гонки!$E$1:$O$30,11,FALSE)</f>
        <v>6.0837499668127117</v>
      </c>
      <c r="E853" s="31" t="s">
        <v>278</v>
      </c>
      <c r="F853" s="108">
        <f>IF(E853="Ж",VLOOKUP(C853,Гонки!$E$2:$Q$30,12,FALSE),VLOOKUP(C853,Гонки!$E$2:$Q$30,13,FALSE))</f>
        <v>14</v>
      </c>
      <c r="G853" s="123" t="s">
        <v>722</v>
      </c>
      <c r="H853" s="121">
        <v>1985</v>
      </c>
      <c r="I853" s="121">
        <v>2534</v>
      </c>
      <c r="J853" s="28" t="str">
        <f t="shared" si="108"/>
        <v>М</v>
      </c>
      <c r="K853" s="122">
        <v>4.9999999999999996E-2</v>
      </c>
      <c r="L853" s="90">
        <f t="shared" si="112"/>
        <v>0.47261115195626069</v>
      </c>
      <c r="M853" s="99">
        <f t="shared" si="103"/>
        <v>2.8752480800292184</v>
      </c>
    </row>
    <row r="854" spans="1:13" x14ac:dyDescent="0.25">
      <c r="A854" s="24" t="str">
        <f t="shared" si="106"/>
        <v>Жук-трейл # 12 Купалье</v>
      </c>
      <c r="B854" s="43" t="str">
        <f t="shared" si="111"/>
        <v>Трейл 10 Дн</v>
      </c>
      <c r="C854" s="43" t="str">
        <f t="shared" si="110"/>
        <v>Жук-трейл # 12 Купалье Трейл 10 Дн</v>
      </c>
      <c r="D854" s="120">
        <f>VLOOKUP(C854,Гонки!$E$1:$O$30,11,FALSE)</f>
        <v>6.0837499668127117</v>
      </c>
      <c r="E854" s="31" t="s">
        <v>278</v>
      </c>
      <c r="F854" s="108">
        <f>IF(E854="Ж",VLOOKUP(C854,Гонки!$E$2:$Q$30,12,FALSE),VLOOKUP(C854,Гонки!$E$2:$Q$30,13,FALSE))</f>
        <v>14</v>
      </c>
      <c r="G854" s="123" t="s">
        <v>223</v>
      </c>
      <c r="H854" s="121">
        <v>1978</v>
      </c>
      <c r="I854" s="121">
        <v>4758</v>
      </c>
      <c r="J854" s="28" t="str">
        <f t="shared" si="108"/>
        <v>М</v>
      </c>
      <c r="K854" s="122">
        <v>5.0833333333333335E-2</v>
      </c>
      <c r="L854" s="90">
        <f t="shared" si="112"/>
        <v>0.44974693398369153</v>
      </c>
      <c r="M854" s="99">
        <f t="shared" si="103"/>
        <v>2.7361478946974023</v>
      </c>
    </row>
    <row r="855" spans="1:13" x14ac:dyDescent="0.25">
      <c r="A855" s="24" t="str">
        <f t="shared" si="106"/>
        <v>Жук-трейл # 12 Купалье</v>
      </c>
      <c r="B855" s="43" t="str">
        <f t="shared" si="111"/>
        <v>Трейл 10 Дн</v>
      </c>
      <c r="C855" s="43" t="str">
        <f t="shared" si="110"/>
        <v>Жук-трейл # 12 Купалье Трейл 10 Дн</v>
      </c>
      <c r="D855" s="120">
        <f>VLOOKUP(C855,Гонки!$E$1:$O$30,11,FALSE)</f>
        <v>6.0837499668127117</v>
      </c>
      <c r="E855" s="31" t="s">
        <v>278</v>
      </c>
      <c r="F855" s="108">
        <f>IF(E855="Ж",VLOOKUP(C855,Гонки!$E$2:$Q$30,12,FALSE),VLOOKUP(C855,Гонки!$E$2:$Q$30,13,FALSE))</f>
        <v>14</v>
      </c>
      <c r="G855" s="123" t="s">
        <v>284</v>
      </c>
      <c r="H855" s="121">
        <v>1982</v>
      </c>
      <c r="I855" s="121">
        <v>2946</v>
      </c>
      <c r="J855" s="28" t="str">
        <f t="shared" si="108"/>
        <v>М</v>
      </c>
      <c r="K855" s="122">
        <v>5.0960648148148151E-2</v>
      </c>
      <c r="L855" s="90">
        <f t="shared" si="112"/>
        <v>0.44638454450869314</v>
      </c>
      <c r="M855" s="99">
        <f t="shared" si="103"/>
        <v>2.7156919578404692</v>
      </c>
    </row>
    <row r="856" spans="1:13" x14ac:dyDescent="0.25">
      <c r="A856" s="24" t="str">
        <f t="shared" si="106"/>
        <v>Жук-трейл # 12 Купалье</v>
      </c>
      <c r="B856" s="43" t="str">
        <f t="shared" si="111"/>
        <v>Трейл 10 Дн</v>
      </c>
      <c r="C856" s="43" t="str">
        <f t="shared" si="110"/>
        <v>Жук-трейл # 12 Купалье Трейл 10 Дн</v>
      </c>
      <c r="D856" s="120">
        <f>VLOOKUP(C856,Гонки!$E$1:$O$30,11,FALSE)</f>
        <v>6.0837499668127117</v>
      </c>
      <c r="E856" s="31" t="s">
        <v>278</v>
      </c>
      <c r="F856" s="108">
        <f>IF(E856="Ж",VLOOKUP(C856,Гонки!$E$2:$Q$30,12,FALSE),VLOOKUP(C856,Гонки!$E$2:$Q$30,13,FALSE))</f>
        <v>14</v>
      </c>
      <c r="G856" s="123" t="s">
        <v>723</v>
      </c>
      <c r="H856" s="121">
        <v>1981</v>
      </c>
      <c r="I856" s="121">
        <v>5117</v>
      </c>
      <c r="J856" s="28" t="str">
        <f t="shared" si="108"/>
        <v>М</v>
      </c>
      <c r="K856" s="122">
        <v>5.4467592592592595E-2</v>
      </c>
      <c r="L856" s="90">
        <f t="shared" si="112"/>
        <v>0.36559431780731966</v>
      </c>
      <c r="M856" s="99">
        <f t="shared" si="103"/>
        <v>2.2241844188271971</v>
      </c>
    </row>
    <row r="857" spans="1:13" x14ac:dyDescent="0.25">
      <c r="A857" s="24" t="str">
        <f t="shared" si="106"/>
        <v>Жук-трейл # 12 Купалье</v>
      </c>
      <c r="B857" s="43" t="str">
        <f t="shared" si="111"/>
        <v>Трейл 10 Дн</v>
      </c>
      <c r="C857" s="43" t="str">
        <f t="shared" si="110"/>
        <v>Жук-трейл # 12 Купалье Трейл 10 Дн</v>
      </c>
      <c r="D857" s="120">
        <f>VLOOKUP(C857,Гонки!$E$1:$O$30,11,FALSE)</f>
        <v>6.0837499668127117</v>
      </c>
      <c r="E857" s="31" t="s">
        <v>278</v>
      </c>
      <c r="F857" s="108">
        <f>IF(E857="Ж",VLOOKUP(C857,Гонки!$E$2:$Q$30,12,FALSE),VLOOKUP(C857,Гонки!$E$2:$Q$30,13,FALSE))</f>
        <v>14</v>
      </c>
      <c r="G857" s="123" t="s">
        <v>724</v>
      </c>
      <c r="H857" s="121">
        <v>1986</v>
      </c>
      <c r="I857" s="121">
        <v>2911</v>
      </c>
      <c r="J857" s="28" t="str">
        <f t="shared" si="108"/>
        <v>М</v>
      </c>
      <c r="K857" s="122">
        <v>5.5717592592592596E-2</v>
      </c>
      <c r="L857" s="90">
        <f t="shared" si="112"/>
        <v>0.34153636184324426</v>
      </c>
      <c r="M857" s="99">
        <f t="shared" si="103"/>
        <v>2.0778218300291718</v>
      </c>
    </row>
    <row r="858" spans="1:13" x14ac:dyDescent="0.25">
      <c r="A858" s="24" t="str">
        <f t="shared" si="106"/>
        <v>Жук-трейл # 12 Купалье</v>
      </c>
      <c r="B858" s="43" t="str">
        <f t="shared" si="111"/>
        <v>Трейл 10 Дн</v>
      </c>
      <c r="C858" s="43" t="str">
        <f t="shared" si="110"/>
        <v>Жук-трейл # 12 Купалье Трейл 10 Дн</v>
      </c>
      <c r="D858" s="120">
        <f>VLOOKUP(C858,Гонки!$E$1:$O$30,11,FALSE)</f>
        <v>6.0837499668127117</v>
      </c>
      <c r="E858" s="31" t="s">
        <v>278</v>
      </c>
      <c r="F858" s="108">
        <f>IF(E858="Ж",VLOOKUP(C858,Гонки!$E$2:$Q$30,12,FALSE),VLOOKUP(C858,Гонки!$E$2:$Q$30,13,FALSE))</f>
        <v>14</v>
      </c>
      <c r="G858" s="123" t="s">
        <v>455</v>
      </c>
      <c r="H858" s="121">
        <v>1972</v>
      </c>
      <c r="I858" s="121">
        <v>4331</v>
      </c>
      <c r="J858" s="28" t="str">
        <f t="shared" si="108"/>
        <v>М</v>
      </c>
      <c r="K858" s="122">
        <v>5.6041666666666663E-2</v>
      </c>
      <c r="L858" s="90">
        <f t="shared" si="112"/>
        <v>0.33564551653131486</v>
      </c>
      <c r="M858" s="99">
        <f t="shared" si="103"/>
        <v>2.0419834000582222</v>
      </c>
    </row>
    <row r="859" spans="1:13" x14ac:dyDescent="0.25">
      <c r="A859" s="24" t="str">
        <f t="shared" si="106"/>
        <v>Жук-трейл # 12 Купалье</v>
      </c>
      <c r="B859" s="43" t="str">
        <f t="shared" si="111"/>
        <v>Трейл 10 Дн</v>
      </c>
      <c r="C859" s="43" t="str">
        <f t="shared" si="110"/>
        <v>Жук-трейл # 12 Купалье Трейл 10 Дн</v>
      </c>
      <c r="D859" s="120">
        <f>VLOOKUP(C859,Гонки!$E$1:$O$30,11,FALSE)</f>
        <v>6.0837499668127117</v>
      </c>
      <c r="E859" s="31" t="s">
        <v>278</v>
      </c>
      <c r="F859" s="108">
        <f>IF(E859="Ж",VLOOKUP(C859,Гонки!$E$2:$Q$30,12,FALSE),VLOOKUP(C859,Гонки!$E$2:$Q$30,13,FALSE))</f>
        <v>14</v>
      </c>
      <c r="G859" s="123" t="s">
        <v>725</v>
      </c>
      <c r="H859" s="121">
        <v>1985</v>
      </c>
      <c r="I859" s="121">
        <v>3154</v>
      </c>
      <c r="J859" s="28" t="str">
        <f t="shared" si="108"/>
        <v>М</v>
      </c>
      <c r="K859" s="122">
        <v>6.3819444444444443E-2</v>
      </c>
      <c r="L859" s="90">
        <f t="shared" si="112"/>
        <v>0.22727670285510609</v>
      </c>
      <c r="M859" s="99">
        <f t="shared" si="103"/>
        <v>1.3826946334520542</v>
      </c>
    </row>
    <row r="860" spans="1:13" x14ac:dyDescent="0.25">
      <c r="A860" s="24" t="str">
        <f t="shared" si="106"/>
        <v>Жук-трейл # 12 Купалье</v>
      </c>
      <c r="B860" s="43" t="str">
        <f t="shared" si="111"/>
        <v>Трейл 10 Дн</v>
      </c>
      <c r="C860" s="43" t="str">
        <f t="shared" si="110"/>
        <v>Жук-трейл # 12 Купалье Трейл 10 Дн</v>
      </c>
      <c r="D860" s="120">
        <f>VLOOKUP(C860,Гонки!$E$1:$O$30,11,FALSE)</f>
        <v>6.0837499668127117</v>
      </c>
      <c r="E860" s="31" t="s">
        <v>278</v>
      </c>
      <c r="F860" s="108">
        <f>IF(E860="Ж",VLOOKUP(C860,Гонки!$E$2:$Q$30,12,FALSE),VLOOKUP(C860,Гонки!$E$2:$Q$30,13,FALSE))</f>
        <v>14</v>
      </c>
      <c r="G860" s="123" t="s">
        <v>537</v>
      </c>
      <c r="H860" s="121">
        <v>1986</v>
      </c>
      <c r="I860" s="121">
        <v>4232</v>
      </c>
      <c r="J860" s="28" t="str">
        <f t="shared" si="108"/>
        <v>М</v>
      </c>
      <c r="K860" s="122">
        <v>7.181712962962962E-2</v>
      </c>
      <c r="L860" s="90">
        <f t="shared" si="112"/>
        <v>0.15948867431949978</v>
      </c>
      <c r="M860" s="99">
        <f t="shared" si="103"/>
        <v>0.97028921709826021</v>
      </c>
    </row>
    <row r="861" spans="1:13" x14ac:dyDescent="0.25">
      <c r="A861" s="24" t="str">
        <f t="shared" si="106"/>
        <v>Жук-трейл # 12 Купалье</v>
      </c>
      <c r="B861" s="43" t="str">
        <f>Гонки!D20</f>
        <v>Трейл 5 Н</v>
      </c>
      <c r="C861" s="43" t="str">
        <f t="shared" si="110"/>
        <v>Жук-трейл # 12 Купалье Трейл 5 Н</v>
      </c>
      <c r="D861" s="120">
        <f>VLOOKUP(C861,Гонки!$E$1:$O$30,11,FALSE)</f>
        <v>3.8024361272656297</v>
      </c>
      <c r="E861" s="31" t="s">
        <v>64</v>
      </c>
      <c r="F861" s="108">
        <f>IF(E861="Ж",VLOOKUP(C861,Гонки!$E$2:$Q$30,12,FALSE),VLOOKUP(C861,Гонки!$E$2:$Q$30,13,FALSE))</f>
        <v>42</v>
      </c>
      <c r="G861" s="123" t="s">
        <v>726</v>
      </c>
      <c r="H861" s="121">
        <v>1992</v>
      </c>
      <c r="I861" s="121" t="s">
        <v>667</v>
      </c>
      <c r="J861" s="28" t="str">
        <f t="shared" si="108"/>
        <v>Ж</v>
      </c>
      <c r="K861" s="122">
        <v>2.4224537037037034E-2</v>
      </c>
      <c r="L861" s="90">
        <f>($K$861/K861)^3</f>
        <v>1</v>
      </c>
      <c r="M861" s="99">
        <f t="shared" si="103"/>
        <v>3.8024361272656297</v>
      </c>
    </row>
    <row r="862" spans="1:13" x14ac:dyDescent="0.25">
      <c r="A862" s="24" t="str">
        <f t="shared" si="106"/>
        <v>Жук-трейл # 12 Купалье</v>
      </c>
      <c r="B862" s="43" t="str">
        <f>$B$861</f>
        <v>Трейл 5 Н</v>
      </c>
      <c r="C862" s="43" t="str">
        <f t="shared" si="110"/>
        <v>Жук-трейл # 12 Купалье Трейл 5 Н</v>
      </c>
      <c r="D862" s="120">
        <f>VLOOKUP(C862,Гонки!$E$1:$O$30,11,FALSE)</f>
        <v>3.8024361272656297</v>
      </c>
      <c r="E862" s="31" t="s">
        <v>64</v>
      </c>
      <c r="F862" s="108">
        <f>IF(E862="Ж",VLOOKUP(C862,Гонки!$E$2:$Q$30,12,FALSE),VLOOKUP(C862,Гонки!$E$2:$Q$30,13,FALSE))</f>
        <v>42</v>
      </c>
      <c r="G862" s="123" t="s">
        <v>249</v>
      </c>
      <c r="H862" s="121">
        <v>1985</v>
      </c>
      <c r="I862" s="121">
        <v>5076</v>
      </c>
      <c r="J862" s="28" t="str">
        <f t="shared" si="108"/>
        <v>Ж</v>
      </c>
      <c r="K862" s="122">
        <v>2.6504629629629628E-2</v>
      </c>
      <c r="L862" s="90">
        <f t="shared" ref="L862:L899" si="113">($K$861/K862)^3</f>
        <v>0.76348628156791531</v>
      </c>
      <c r="M862" s="99">
        <f t="shared" si="103"/>
        <v>2.9031078197055402</v>
      </c>
    </row>
    <row r="863" spans="1:13" x14ac:dyDescent="0.25">
      <c r="A863" s="24" t="str">
        <f t="shared" si="106"/>
        <v>Жук-трейл # 12 Купалье</v>
      </c>
      <c r="B863" s="43" t="str">
        <f t="shared" ref="B863:B925" si="114">$B$861</f>
        <v>Трейл 5 Н</v>
      </c>
      <c r="C863" s="43" t="str">
        <f t="shared" si="110"/>
        <v>Жук-трейл # 12 Купалье Трейл 5 Н</v>
      </c>
      <c r="D863" s="120">
        <f>VLOOKUP(C863,Гонки!$E$1:$O$30,11,FALSE)</f>
        <v>3.8024361272656297</v>
      </c>
      <c r="E863" s="31" t="s">
        <v>64</v>
      </c>
      <c r="F863" s="108">
        <f>IF(E863="Ж",VLOOKUP(C863,Гонки!$E$2:$Q$30,12,FALSE),VLOOKUP(C863,Гонки!$E$2:$Q$30,13,FALSE))</f>
        <v>42</v>
      </c>
      <c r="G863" s="123" t="s">
        <v>247</v>
      </c>
      <c r="H863" s="121">
        <v>1986</v>
      </c>
      <c r="I863" s="121">
        <v>2402</v>
      </c>
      <c r="J863" s="28" t="str">
        <f t="shared" si="108"/>
        <v>Ж</v>
      </c>
      <c r="K863" s="122">
        <v>2.7465277777777772E-2</v>
      </c>
      <c r="L863" s="90">
        <f t="shared" si="113"/>
        <v>0.68614273665847014</v>
      </c>
      <c r="M863" s="99">
        <f t="shared" si="103"/>
        <v>2.609013930331074</v>
      </c>
    </row>
    <row r="864" spans="1:13" x14ac:dyDescent="0.25">
      <c r="A864" s="24" t="str">
        <f t="shared" si="106"/>
        <v>Жук-трейл # 12 Купалье</v>
      </c>
      <c r="B864" s="43" t="str">
        <f t="shared" si="114"/>
        <v>Трейл 5 Н</v>
      </c>
      <c r="C864" s="43" t="str">
        <f t="shared" si="110"/>
        <v>Жук-трейл # 12 Купалье Трейл 5 Н</v>
      </c>
      <c r="D864" s="120">
        <f>VLOOKUP(C864,Гонки!$E$1:$O$30,11,FALSE)</f>
        <v>3.8024361272656297</v>
      </c>
      <c r="E864" s="31" t="s">
        <v>64</v>
      </c>
      <c r="F864" s="108">
        <f>IF(E864="Ж",VLOOKUP(C864,Гонки!$E$2:$Q$30,12,FALSE),VLOOKUP(C864,Гонки!$E$2:$Q$30,13,FALSE))</f>
        <v>42</v>
      </c>
      <c r="G864" s="123" t="s">
        <v>727</v>
      </c>
      <c r="H864" s="121">
        <v>2004</v>
      </c>
      <c r="I864" s="121" t="s">
        <v>667</v>
      </c>
      <c r="J864" s="28" t="str">
        <f t="shared" si="108"/>
        <v>Ж</v>
      </c>
      <c r="K864" s="122">
        <v>2.8113425925925927E-2</v>
      </c>
      <c r="L864" s="90">
        <f t="shared" si="113"/>
        <v>0.63977186976291134</v>
      </c>
      <c r="M864" s="99">
        <f t="shared" si="103"/>
        <v>2.4326916707947754</v>
      </c>
    </row>
    <row r="865" spans="1:13" x14ac:dyDescent="0.25">
      <c r="A865" s="24" t="str">
        <f t="shared" si="106"/>
        <v>Жук-трейл # 12 Купалье</v>
      </c>
      <c r="B865" s="43" t="str">
        <f t="shared" si="114"/>
        <v>Трейл 5 Н</v>
      </c>
      <c r="C865" s="43" t="str">
        <f t="shared" si="110"/>
        <v>Жук-трейл # 12 Купалье Трейл 5 Н</v>
      </c>
      <c r="D865" s="120">
        <f>VLOOKUP(C865,Гонки!$E$1:$O$30,11,FALSE)</f>
        <v>3.8024361272656297</v>
      </c>
      <c r="E865" s="31" t="s">
        <v>64</v>
      </c>
      <c r="F865" s="108">
        <f>IF(E865="Ж",VLOOKUP(C865,Гонки!$E$2:$Q$30,12,FALSE),VLOOKUP(C865,Гонки!$E$2:$Q$30,13,FALSE))</f>
        <v>42</v>
      </c>
      <c r="G865" s="123" t="s">
        <v>341</v>
      </c>
      <c r="H865" s="121">
        <v>1990</v>
      </c>
      <c r="I865" s="121">
        <v>4858</v>
      </c>
      <c r="J865" s="28" t="str">
        <f t="shared" si="108"/>
        <v>Ж</v>
      </c>
      <c r="K865" s="122">
        <v>2.9861111111111113E-2</v>
      </c>
      <c r="L865" s="90">
        <f t="shared" si="113"/>
        <v>0.53388604247052074</v>
      </c>
      <c r="M865" s="99">
        <f t="shared" si="103"/>
        <v>2.0300675757327804</v>
      </c>
    </row>
    <row r="866" spans="1:13" x14ac:dyDescent="0.25">
      <c r="A866" s="24" t="str">
        <f t="shared" si="106"/>
        <v>Жук-трейл # 12 Купалье</v>
      </c>
      <c r="B866" s="43" t="str">
        <f t="shared" si="114"/>
        <v>Трейл 5 Н</v>
      </c>
      <c r="C866" s="43" t="str">
        <f t="shared" si="110"/>
        <v>Жук-трейл # 12 Купалье Трейл 5 Н</v>
      </c>
      <c r="D866" s="120">
        <f>VLOOKUP(C866,Гонки!$E$1:$O$30,11,FALSE)</f>
        <v>3.8024361272656297</v>
      </c>
      <c r="E866" s="31" t="s">
        <v>64</v>
      </c>
      <c r="F866" s="108">
        <f>IF(E866="Ж",VLOOKUP(C866,Гонки!$E$2:$Q$30,12,FALSE),VLOOKUP(C866,Гонки!$E$2:$Q$30,13,FALSE))</f>
        <v>42</v>
      </c>
      <c r="G866" s="123" t="s">
        <v>181</v>
      </c>
      <c r="H866" s="121">
        <v>1992</v>
      </c>
      <c r="I866" s="121">
        <v>1664</v>
      </c>
      <c r="J866" s="28" t="str">
        <f t="shared" si="108"/>
        <v>Ж</v>
      </c>
      <c r="K866" s="122">
        <v>3.0729166666666669E-2</v>
      </c>
      <c r="L866" s="90">
        <f t="shared" si="113"/>
        <v>0.48990752327937082</v>
      </c>
      <c r="M866" s="99">
        <f t="shared" si="103"/>
        <v>1.8628420655367071</v>
      </c>
    </row>
    <row r="867" spans="1:13" x14ac:dyDescent="0.25">
      <c r="A867" s="24" t="str">
        <f t="shared" si="106"/>
        <v>Жук-трейл # 12 Купалье</v>
      </c>
      <c r="B867" s="43" t="str">
        <f t="shared" si="114"/>
        <v>Трейл 5 Н</v>
      </c>
      <c r="C867" s="43" t="str">
        <f t="shared" si="110"/>
        <v>Жук-трейл # 12 Купалье Трейл 5 Н</v>
      </c>
      <c r="D867" s="120">
        <f>VLOOKUP(C867,Гонки!$E$1:$O$30,11,FALSE)</f>
        <v>3.8024361272656297</v>
      </c>
      <c r="E867" s="31" t="s">
        <v>64</v>
      </c>
      <c r="F867" s="108">
        <f>IF(E867="Ж",VLOOKUP(C867,Гонки!$E$2:$Q$30,12,FALSE),VLOOKUP(C867,Гонки!$E$2:$Q$30,13,FALSE))</f>
        <v>42</v>
      </c>
      <c r="G867" s="123" t="s">
        <v>344</v>
      </c>
      <c r="H867" s="121">
        <v>1983</v>
      </c>
      <c r="I867" s="121">
        <v>4479</v>
      </c>
      <c r="J867" s="28" t="str">
        <f t="shared" si="108"/>
        <v>Ж</v>
      </c>
      <c r="K867" s="122">
        <v>3.0937499999999996E-2</v>
      </c>
      <c r="L867" s="90">
        <f t="shared" si="113"/>
        <v>0.48007689927992969</v>
      </c>
      <c r="M867" s="99">
        <f t="shared" si="103"/>
        <v>1.8254617456876676</v>
      </c>
    </row>
    <row r="868" spans="1:13" x14ac:dyDescent="0.25">
      <c r="A868" s="24" t="str">
        <f t="shared" si="106"/>
        <v>Жук-трейл # 12 Купалье</v>
      </c>
      <c r="B868" s="43" t="str">
        <f t="shared" si="114"/>
        <v>Трейл 5 Н</v>
      </c>
      <c r="C868" s="43" t="str">
        <f t="shared" si="110"/>
        <v>Жук-трейл # 12 Купалье Трейл 5 Н</v>
      </c>
      <c r="D868" s="120">
        <f>VLOOKUP(C868,Гонки!$E$1:$O$30,11,FALSE)</f>
        <v>3.8024361272656297</v>
      </c>
      <c r="E868" s="31" t="s">
        <v>64</v>
      </c>
      <c r="F868" s="108">
        <f>IF(E868="Ж",VLOOKUP(C868,Гонки!$E$2:$Q$30,12,FALSE),VLOOKUP(C868,Гонки!$E$2:$Q$30,13,FALSE))</f>
        <v>42</v>
      </c>
      <c r="G868" s="123" t="s">
        <v>728</v>
      </c>
      <c r="H868" s="121">
        <v>1992</v>
      </c>
      <c r="I868" s="121">
        <v>6094</v>
      </c>
      <c r="J868" s="28" t="str">
        <f t="shared" si="108"/>
        <v>Ж</v>
      </c>
      <c r="K868" s="122">
        <v>3.2106481481481479E-2</v>
      </c>
      <c r="L868" s="90">
        <f t="shared" si="113"/>
        <v>0.42952486974560766</v>
      </c>
      <c r="M868" s="99">
        <f t="shared" si="103"/>
        <v>1.6332408822797624</v>
      </c>
    </row>
    <row r="869" spans="1:13" x14ac:dyDescent="0.25">
      <c r="A869" s="24" t="str">
        <f t="shared" si="106"/>
        <v>Жук-трейл # 12 Купалье</v>
      </c>
      <c r="B869" s="43" t="str">
        <f t="shared" si="114"/>
        <v>Трейл 5 Н</v>
      </c>
      <c r="C869" s="43" t="str">
        <f t="shared" si="110"/>
        <v>Жук-трейл # 12 Купалье Трейл 5 Н</v>
      </c>
      <c r="D869" s="120">
        <f>VLOOKUP(C869,Гонки!$E$1:$O$30,11,FALSE)</f>
        <v>3.8024361272656297</v>
      </c>
      <c r="E869" s="31" t="s">
        <v>64</v>
      </c>
      <c r="F869" s="108">
        <f>IF(E869="Ж",VLOOKUP(C869,Гонки!$E$2:$Q$30,12,FALSE),VLOOKUP(C869,Гонки!$E$2:$Q$30,13,FALSE))</f>
        <v>42</v>
      </c>
      <c r="G869" s="123" t="s">
        <v>729</v>
      </c>
      <c r="H869" s="121">
        <v>1990</v>
      </c>
      <c r="I869" s="121">
        <v>4194</v>
      </c>
      <c r="J869" s="28" t="str">
        <f t="shared" si="108"/>
        <v>Ж</v>
      </c>
      <c r="K869" s="122">
        <v>3.2106481481481479E-2</v>
      </c>
      <c r="L869" s="90">
        <f t="shared" si="113"/>
        <v>0.42952486974560766</v>
      </c>
      <c r="M869" s="99">
        <f t="shared" si="103"/>
        <v>1.6332408822797624</v>
      </c>
    </row>
    <row r="870" spans="1:13" x14ac:dyDescent="0.25">
      <c r="A870" s="24" t="str">
        <f t="shared" si="106"/>
        <v>Жук-трейл # 12 Купалье</v>
      </c>
      <c r="B870" s="43" t="str">
        <f t="shared" si="114"/>
        <v>Трейл 5 Н</v>
      </c>
      <c r="C870" s="43" t="str">
        <f t="shared" si="110"/>
        <v>Жук-трейл # 12 Купалье Трейл 5 Н</v>
      </c>
      <c r="D870" s="120">
        <f>VLOOKUP(C870,Гонки!$E$1:$O$30,11,FALSE)</f>
        <v>3.8024361272656297</v>
      </c>
      <c r="E870" s="31" t="s">
        <v>64</v>
      </c>
      <c r="F870" s="108">
        <f>IF(E870="Ж",VLOOKUP(C870,Гонки!$E$2:$Q$30,12,FALSE),VLOOKUP(C870,Гонки!$E$2:$Q$30,13,FALSE))</f>
        <v>42</v>
      </c>
      <c r="G870" s="123" t="s">
        <v>730</v>
      </c>
      <c r="H870" s="121">
        <v>1995</v>
      </c>
      <c r="I870" s="121">
        <v>1138</v>
      </c>
      <c r="J870" s="28" t="str">
        <f t="shared" si="108"/>
        <v>Ж</v>
      </c>
      <c r="K870" s="122">
        <v>3.3032407407407406E-2</v>
      </c>
      <c r="L870" s="90">
        <f t="shared" si="113"/>
        <v>0.39440805746973362</v>
      </c>
      <c r="M870" s="99">
        <f t="shared" ref="M870:M933" si="115">(D870)*L870</f>
        <v>1.4997114466075738</v>
      </c>
    </row>
    <row r="871" spans="1:13" x14ac:dyDescent="0.25">
      <c r="A871" s="24" t="str">
        <f t="shared" si="106"/>
        <v>Жук-трейл # 12 Купалье</v>
      </c>
      <c r="B871" s="43" t="str">
        <f t="shared" si="114"/>
        <v>Трейл 5 Н</v>
      </c>
      <c r="C871" s="43" t="str">
        <f t="shared" si="110"/>
        <v>Жук-трейл # 12 Купалье Трейл 5 Н</v>
      </c>
      <c r="D871" s="120">
        <f>VLOOKUP(C871,Гонки!$E$1:$O$30,11,FALSE)</f>
        <v>3.8024361272656297</v>
      </c>
      <c r="E871" s="31" t="s">
        <v>64</v>
      </c>
      <c r="F871" s="108">
        <f>IF(E871="Ж",VLOOKUP(C871,Гонки!$E$2:$Q$30,12,FALSE),VLOOKUP(C871,Гонки!$E$2:$Q$30,13,FALSE))</f>
        <v>42</v>
      </c>
      <c r="G871" s="123" t="s">
        <v>731</v>
      </c>
      <c r="H871" s="121">
        <v>1991</v>
      </c>
      <c r="I871" s="121">
        <v>5392</v>
      </c>
      <c r="J871" s="28" t="str">
        <f t="shared" si="108"/>
        <v>Ж</v>
      </c>
      <c r="K871" s="122">
        <v>3.4224537037037032E-2</v>
      </c>
      <c r="L871" s="90">
        <f t="shared" si="113"/>
        <v>0.35461223147222254</v>
      </c>
      <c r="M871" s="99">
        <f t="shared" si="115"/>
        <v>1.3483903601202609</v>
      </c>
    </row>
    <row r="872" spans="1:13" x14ac:dyDescent="0.25">
      <c r="A872" s="24" t="str">
        <f t="shared" si="106"/>
        <v>Жук-трейл # 12 Купалье</v>
      </c>
      <c r="B872" s="43" t="str">
        <f t="shared" si="114"/>
        <v>Трейл 5 Н</v>
      </c>
      <c r="C872" s="43" t="str">
        <f t="shared" si="110"/>
        <v>Жук-трейл # 12 Купалье Трейл 5 Н</v>
      </c>
      <c r="D872" s="120">
        <f>VLOOKUP(C872,Гонки!$E$1:$O$30,11,FALSE)</f>
        <v>3.8024361272656297</v>
      </c>
      <c r="E872" s="31" t="s">
        <v>64</v>
      </c>
      <c r="F872" s="108">
        <f>IF(E872="Ж",VLOOKUP(C872,Гонки!$E$2:$Q$30,12,FALSE),VLOOKUP(C872,Гонки!$E$2:$Q$30,13,FALSE))</f>
        <v>42</v>
      </c>
      <c r="G872" s="123" t="s">
        <v>732</v>
      </c>
      <c r="H872" s="121">
        <v>1987</v>
      </c>
      <c r="I872" s="121">
        <v>5025</v>
      </c>
      <c r="J872" s="28" t="str">
        <f t="shared" si="108"/>
        <v>Ж</v>
      </c>
      <c r="K872" s="122">
        <v>3.4270833333333334E-2</v>
      </c>
      <c r="L872" s="90">
        <f t="shared" si="113"/>
        <v>0.35317704037473174</v>
      </c>
      <c r="M872" s="99">
        <f t="shared" si="115"/>
        <v>1.342933137641632</v>
      </c>
    </row>
    <row r="873" spans="1:13" x14ac:dyDescent="0.25">
      <c r="A873" s="24" t="str">
        <f t="shared" si="106"/>
        <v>Жук-трейл # 12 Купалье</v>
      </c>
      <c r="B873" s="43" t="str">
        <f t="shared" si="114"/>
        <v>Трейл 5 Н</v>
      </c>
      <c r="C873" s="43" t="str">
        <f t="shared" si="110"/>
        <v>Жук-трейл # 12 Купалье Трейл 5 Н</v>
      </c>
      <c r="D873" s="120">
        <f>VLOOKUP(C873,Гонки!$E$1:$O$30,11,FALSE)</f>
        <v>3.8024361272656297</v>
      </c>
      <c r="E873" s="31" t="s">
        <v>64</v>
      </c>
      <c r="F873" s="108">
        <f>IF(E873="Ж",VLOOKUP(C873,Гонки!$E$2:$Q$30,12,FALSE),VLOOKUP(C873,Гонки!$E$2:$Q$30,13,FALSE))</f>
        <v>42</v>
      </c>
      <c r="G873" s="123" t="s">
        <v>733</v>
      </c>
      <c r="H873" s="121">
        <v>1991</v>
      </c>
      <c r="I873" s="121">
        <v>3282</v>
      </c>
      <c r="J873" s="28" t="str">
        <f t="shared" si="108"/>
        <v>Ж</v>
      </c>
      <c r="K873" s="122">
        <v>3.4513888888888893E-2</v>
      </c>
      <c r="L873" s="90">
        <f t="shared" si="113"/>
        <v>0.34576797594104941</v>
      </c>
      <c r="M873" s="99">
        <f t="shared" si="115"/>
        <v>1.3147606433697594</v>
      </c>
    </row>
    <row r="874" spans="1:13" x14ac:dyDescent="0.25">
      <c r="A874" s="24" t="str">
        <f t="shared" si="106"/>
        <v>Жук-трейл # 12 Купалье</v>
      </c>
      <c r="B874" s="43" t="str">
        <f t="shared" si="114"/>
        <v>Трейл 5 Н</v>
      </c>
      <c r="C874" s="43" t="str">
        <f t="shared" si="110"/>
        <v>Жук-трейл # 12 Купалье Трейл 5 Н</v>
      </c>
      <c r="D874" s="120">
        <f>VLOOKUP(C874,Гонки!$E$1:$O$30,11,FALSE)</f>
        <v>3.8024361272656297</v>
      </c>
      <c r="E874" s="31" t="s">
        <v>64</v>
      </c>
      <c r="F874" s="108">
        <f>IF(E874="Ж",VLOOKUP(C874,Гонки!$E$2:$Q$30,12,FALSE),VLOOKUP(C874,Гонки!$E$2:$Q$30,13,FALSE))</f>
        <v>42</v>
      </c>
      <c r="G874" s="123" t="s">
        <v>251</v>
      </c>
      <c r="H874" s="121">
        <v>1995</v>
      </c>
      <c r="I874" s="121">
        <v>4735</v>
      </c>
      <c r="J874" s="28" t="str">
        <f t="shared" si="108"/>
        <v>Ж</v>
      </c>
      <c r="K874" s="122">
        <v>3.5798611111111107E-2</v>
      </c>
      <c r="L874" s="90">
        <f t="shared" si="113"/>
        <v>0.30986171839436955</v>
      </c>
      <c r="M874" s="99">
        <f t="shared" si="115"/>
        <v>1.1782293924793596</v>
      </c>
    </row>
    <row r="875" spans="1:13" x14ac:dyDescent="0.25">
      <c r="A875" s="24" t="str">
        <f t="shared" si="106"/>
        <v>Жук-трейл # 12 Купалье</v>
      </c>
      <c r="B875" s="43" t="str">
        <f t="shared" si="114"/>
        <v>Трейл 5 Н</v>
      </c>
      <c r="C875" s="43" t="str">
        <f t="shared" si="110"/>
        <v>Жук-трейл # 12 Купалье Трейл 5 Н</v>
      </c>
      <c r="D875" s="120">
        <f>VLOOKUP(C875,Гонки!$E$1:$O$30,11,FALSE)</f>
        <v>3.8024361272656297</v>
      </c>
      <c r="E875" s="31" t="s">
        <v>64</v>
      </c>
      <c r="F875" s="108">
        <f>IF(E875="Ж",VLOOKUP(C875,Гонки!$E$2:$Q$30,12,FALSE),VLOOKUP(C875,Гонки!$E$2:$Q$30,13,FALSE))</f>
        <v>42</v>
      </c>
      <c r="G875" s="123" t="s">
        <v>705</v>
      </c>
      <c r="H875" s="121">
        <v>1976</v>
      </c>
      <c r="I875" s="121"/>
      <c r="J875" s="28" t="str">
        <f t="shared" si="108"/>
        <v>Ж</v>
      </c>
      <c r="K875" s="122">
        <v>3.6446759259259262E-2</v>
      </c>
      <c r="L875" s="90">
        <f t="shared" si="113"/>
        <v>0.29362275085226752</v>
      </c>
      <c r="M875" s="99">
        <f t="shared" si="115"/>
        <v>1.1164817556277771</v>
      </c>
    </row>
    <row r="876" spans="1:13" x14ac:dyDescent="0.25">
      <c r="A876" s="24" t="str">
        <f t="shared" si="106"/>
        <v>Жук-трейл # 12 Купалье</v>
      </c>
      <c r="B876" s="43" t="str">
        <f t="shared" si="114"/>
        <v>Трейл 5 Н</v>
      </c>
      <c r="C876" s="43" t="str">
        <f t="shared" si="110"/>
        <v>Жук-трейл # 12 Купалье Трейл 5 Н</v>
      </c>
      <c r="D876" s="120">
        <f>VLOOKUP(C876,Гонки!$E$1:$O$30,11,FALSE)</f>
        <v>3.8024361272656297</v>
      </c>
      <c r="E876" s="31" t="s">
        <v>64</v>
      </c>
      <c r="F876" s="108">
        <f>IF(E876="Ж",VLOOKUP(C876,Гонки!$E$2:$Q$30,12,FALSE),VLOOKUP(C876,Гонки!$E$2:$Q$30,13,FALSE))</f>
        <v>42</v>
      </c>
      <c r="G876" s="123" t="s">
        <v>255</v>
      </c>
      <c r="H876" s="121">
        <v>1989</v>
      </c>
      <c r="I876" s="121">
        <v>4939</v>
      </c>
      <c r="J876" s="28" t="str">
        <f t="shared" si="108"/>
        <v>Ж</v>
      </c>
      <c r="K876" s="122">
        <v>3.6898148148148145E-2</v>
      </c>
      <c r="L876" s="90">
        <f t="shared" si="113"/>
        <v>0.28297804824330397</v>
      </c>
      <c r="M876" s="99">
        <f t="shared" si="115"/>
        <v>1.0760059538634552</v>
      </c>
    </row>
    <row r="877" spans="1:13" x14ac:dyDescent="0.25">
      <c r="A877" s="24" t="str">
        <f t="shared" si="106"/>
        <v>Жук-трейл # 12 Купалье</v>
      </c>
      <c r="B877" s="43" t="str">
        <f t="shared" si="114"/>
        <v>Трейл 5 Н</v>
      </c>
      <c r="C877" s="43" t="str">
        <f t="shared" si="110"/>
        <v>Жук-трейл # 12 Купалье Трейл 5 Н</v>
      </c>
      <c r="D877" s="120">
        <f>VLOOKUP(C877,Гонки!$E$1:$O$30,11,FALSE)</f>
        <v>3.8024361272656297</v>
      </c>
      <c r="E877" s="31" t="s">
        <v>64</v>
      </c>
      <c r="F877" s="108">
        <f>IF(E877="Ж",VLOOKUP(C877,Гонки!$E$2:$Q$30,12,FALSE),VLOOKUP(C877,Гонки!$E$2:$Q$30,13,FALSE))</f>
        <v>42</v>
      </c>
      <c r="G877" s="123" t="s">
        <v>380</v>
      </c>
      <c r="H877" s="121">
        <v>1991</v>
      </c>
      <c r="I877" s="121">
        <v>1644</v>
      </c>
      <c r="J877" s="28" t="str">
        <f t="shared" si="108"/>
        <v>Ж</v>
      </c>
      <c r="K877" s="122">
        <v>3.7037037037037042E-2</v>
      </c>
      <c r="L877" s="90">
        <f t="shared" si="113"/>
        <v>0.27980646841430651</v>
      </c>
      <c r="M877" s="99">
        <f t="shared" si="115"/>
        <v>1.0639462241411684</v>
      </c>
    </row>
    <row r="878" spans="1:13" x14ac:dyDescent="0.25">
      <c r="A878" s="24" t="str">
        <f t="shared" si="106"/>
        <v>Жук-трейл # 12 Купалье</v>
      </c>
      <c r="B878" s="43" t="str">
        <f t="shared" si="114"/>
        <v>Трейл 5 Н</v>
      </c>
      <c r="C878" s="43" t="str">
        <f t="shared" si="110"/>
        <v>Жук-трейл # 12 Купалье Трейл 5 Н</v>
      </c>
      <c r="D878" s="120">
        <f>VLOOKUP(C878,Гонки!$E$1:$O$30,11,FALSE)</f>
        <v>3.8024361272656297</v>
      </c>
      <c r="E878" s="31" t="s">
        <v>64</v>
      </c>
      <c r="F878" s="108">
        <f>IF(E878="Ж",VLOOKUP(C878,Гонки!$E$2:$Q$30,12,FALSE),VLOOKUP(C878,Гонки!$E$2:$Q$30,13,FALSE))</f>
        <v>42</v>
      </c>
      <c r="G878" s="123" t="s">
        <v>734</v>
      </c>
      <c r="H878" s="121">
        <v>1988</v>
      </c>
      <c r="I878" s="121">
        <v>6098</v>
      </c>
      <c r="J878" s="28" t="str">
        <f t="shared" si="108"/>
        <v>Ж</v>
      </c>
      <c r="K878" s="122">
        <v>3.7094907407407403E-2</v>
      </c>
      <c r="L878" s="90">
        <f t="shared" si="113"/>
        <v>0.27849896367237159</v>
      </c>
      <c r="M878" s="99">
        <f t="shared" si="115"/>
        <v>1.0589745208738639</v>
      </c>
    </row>
    <row r="879" spans="1:13" x14ac:dyDescent="0.25">
      <c r="A879" s="24" t="str">
        <f t="shared" si="106"/>
        <v>Жук-трейл # 12 Купалье</v>
      </c>
      <c r="B879" s="43" t="str">
        <f t="shared" si="114"/>
        <v>Трейл 5 Н</v>
      </c>
      <c r="C879" s="43" t="str">
        <f t="shared" si="110"/>
        <v>Жук-трейл # 12 Купалье Трейл 5 Н</v>
      </c>
      <c r="D879" s="120">
        <f>VLOOKUP(C879,Гонки!$E$1:$O$30,11,FALSE)</f>
        <v>3.8024361272656297</v>
      </c>
      <c r="E879" s="31" t="s">
        <v>64</v>
      </c>
      <c r="F879" s="108">
        <f>IF(E879="Ж",VLOOKUP(C879,Гонки!$E$2:$Q$30,12,FALSE),VLOOKUP(C879,Гонки!$E$2:$Q$30,13,FALSE))</f>
        <v>42</v>
      </c>
      <c r="G879" s="123" t="s">
        <v>735</v>
      </c>
      <c r="H879" s="121">
        <v>1989</v>
      </c>
      <c r="I879" s="121">
        <v>1336</v>
      </c>
      <c r="J879" s="28" t="str">
        <f t="shared" si="108"/>
        <v>Ж</v>
      </c>
      <c r="K879" s="122">
        <v>3.7997685185185183E-2</v>
      </c>
      <c r="L879" s="90">
        <f t="shared" si="113"/>
        <v>0.25911648090281247</v>
      </c>
      <c r="M879" s="99">
        <f t="shared" si="115"/>
        <v>0.98527386815478879</v>
      </c>
    </row>
    <row r="880" spans="1:13" x14ac:dyDescent="0.25">
      <c r="A880" s="24" t="str">
        <f t="shared" si="106"/>
        <v>Жук-трейл # 12 Купалье</v>
      </c>
      <c r="B880" s="43" t="str">
        <f t="shared" si="114"/>
        <v>Трейл 5 Н</v>
      </c>
      <c r="C880" s="43" t="str">
        <f t="shared" si="110"/>
        <v>Жук-трейл # 12 Купалье Трейл 5 Н</v>
      </c>
      <c r="D880" s="120">
        <f>VLOOKUP(C880,Гонки!$E$1:$O$30,11,FALSE)</f>
        <v>3.8024361272656297</v>
      </c>
      <c r="E880" s="31" t="s">
        <v>64</v>
      </c>
      <c r="F880" s="108">
        <f>IF(E880="Ж",VLOOKUP(C880,Гонки!$E$2:$Q$30,12,FALSE),VLOOKUP(C880,Гонки!$E$2:$Q$30,13,FALSE))</f>
        <v>42</v>
      </c>
      <c r="G880" s="123" t="s">
        <v>736</v>
      </c>
      <c r="H880" s="121">
        <v>1992</v>
      </c>
      <c r="I880" s="121">
        <v>4340</v>
      </c>
      <c r="J880" s="28" t="str">
        <f t="shared" si="108"/>
        <v>Ж</v>
      </c>
      <c r="K880" s="122">
        <v>3.8032407407407411E-2</v>
      </c>
      <c r="L880" s="90">
        <f t="shared" si="113"/>
        <v>0.2584074365024262</v>
      </c>
      <c r="M880" s="99">
        <f t="shared" si="115"/>
        <v>0.98257777211092456</v>
      </c>
    </row>
    <row r="881" spans="1:13" x14ac:dyDescent="0.25">
      <c r="A881" s="24" t="str">
        <f t="shared" si="106"/>
        <v>Жук-трейл # 12 Купалье</v>
      </c>
      <c r="B881" s="43" t="str">
        <f t="shared" si="114"/>
        <v>Трейл 5 Н</v>
      </c>
      <c r="C881" s="43" t="str">
        <f t="shared" si="110"/>
        <v>Жук-трейл # 12 Купалье Трейл 5 Н</v>
      </c>
      <c r="D881" s="120">
        <f>VLOOKUP(C881,Гонки!$E$1:$O$30,11,FALSE)</f>
        <v>3.8024361272656297</v>
      </c>
      <c r="E881" s="31" t="s">
        <v>64</v>
      </c>
      <c r="F881" s="108">
        <f>IF(E881="Ж",VLOOKUP(C881,Гонки!$E$2:$Q$30,12,FALSE),VLOOKUP(C881,Гонки!$E$2:$Q$30,13,FALSE))</f>
        <v>42</v>
      </c>
      <c r="G881" s="123" t="s">
        <v>737</v>
      </c>
      <c r="H881" s="121">
        <v>1995</v>
      </c>
      <c r="I881" s="121">
        <v>6095</v>
      </c>
      <c r="J881" s="28" t="str">
        <f t="shared" si="108"/>
        <v>Ж</v>
      </c>
      <c r="K881" s="122">
        <v>3.8217592592592588E-2</v>
      </c>
      <c r="L881" s="90">
        <f t="shared" si="113"/>
        <v>0.25466923177940842</v>
      </c>
      <c r="M881" s="99">
        <f t="shared" si="115"/>
        <v>0.96836348742100675</v>
      </c>
    </row>
    <row r="882" spans="1:13" x14ac:dyDescent="0.25">
      <c r="A882" s="24" t="str">
        <f t="shared" si="106"/>
        <v>Жук-трейл # 12 Купалье</v>
      </c>
      <c r="B882" s="43" t="str">
        <f t="shared" si="114"/>
        <v>Трейл 5 Н</v>
      </c>
      <c r="C882" s="43" t="str">
        <f t="shared" si="110"/>
        <v>Жук-трейл # 12 Купалье Трейл 5 Н</v>
      </c>
      <c r="D882" s="120">
        <f>VLOOKUP(C882,Гонки!$E$1:$O$30,11,FALSE)</f>
        <v>3.8024361272656297</v>
      </c>
      <c r="E882" s="31" t="s">
        <v>64</v>
      </c>
      <c r="F882" s="108">
        <f>IF(E882="Ж",VLOOKUP(C882,Гонки!$E$2:$Q$30,12,FALSE),VLOOKUP(C882,Гонки!$E$2:$Q$30,13,FALSE))</f>
        <v>42</v>
      </c>
      <c r="G882" s="123" t="s">
        <v>738</v>
      </c>
      <c r="H882" s="121">
        <v>1993</v>
      </c>
      <c r="I882" s="121">
        <v>6082</v>
      </c>
      <c r="J882" s="28" t="str">
        <f t="shared" si="108"/>
        <v>Ж</v>
      </c>
      <c r="K882" s="122">
        <v>3.8321759259259257E-2</v>
      </c>
      <c r="L882" s="90">
        <f t="shared" si="113"/>
        <v>0.25259813676915466</v>
      </c>
      <c r="M882" s="99">
        <f t="shared" si="115"/>
        <v>0.96048828093101835</v>
      </c>
    </row>
    <row r="883" spans="1:13" x14ac:dyDescent="0.25">
      <c r="A883" s="24" t="str">
        <f t="shared" si="106"/>
        <v>Жук-трейл # 12 Купалье</v>
      </c>
      <c r="B883" s="43" t="str">
        <f t="shared" si="114"/>
        <v>Трейл 5 Н</v>
      </c>
      <c r="C883" s="43" t="str">
        <f t="shared" si="110"/>
        <v>Жук-трейл # 12 Купалье Трейл 5 Н</v>
      </c>
      <c r="D883" s="120">
        <f>VLOOKUP(C883,Гонки!$E$1:$O$30,11,FALSE)</f>
        <v>3.8024361272656297</v>
      </c>
      <c r="E883" s="31" t="s">
        <v>64</v>
      </c>
      <c r="F883" s="108">
        <f>IF(E883="Ж",VLOOKUP(C883,Гонки!$E$2:$Q$30,12,FALSE),VLOOKUP(C883,Гонки!$E$2:$Q$30,13,FALSE))</f>
        <v>42</v>
      </c>
      <c r="G883" s="123" t="s">
        <v>739</v>
      </c>
      <c r="H883" s="121">
        <v>1993</v>
      </c>
      <c r="I883" s="121">
        <v>5441</v>
      </c>
      <c r="J883" s="28" t="str">
        <f t="shared" si="108"/>
        <v>Ж</v>
      </c>
      <c r="K883" s="122">
        <v>3.8495370370370367E-2</v>
      </c>
      <c r="L883" s="90">
        <f t="shared" si="113"/>
        <v>0.24919593312612173</v>
      </c>
      <c r="M883" s="99">
        <f t="shared" si="115"/>
        <v>0.94755161888643513</v>
      </c>
    </row>
    <row r="884" spans="1:13" x14ac:dyDescent="0.25">
      <c r="A884" s="24" t="str">
        <f t="shared" si="106"/>
        <v>Жук-трейл # 12 Купалье</v>
      </c>
      <c r="B884" s="43" t="str">
        <f t="shared" si="114"/>
        <v>Трейл 5 Н</v>
      </c>
      <c r="C884" s="43" t="str">
        <f t="shared" si="110"/>
        <v>Жук-трейл # 12 Купалье Трейл 5 Н</v>
      </c>
      <c r="D884" s="120">
        <f>VLOOKUP(C884,Гонки!$E$1:$O$30,11,FALSE)</f>
        <v>3.8024361272656297</v>
      </c>
      <c r="E884" s="31" t="s">
        <v>64</v>
      </c>
      <c r="F884" s="108">
        <f>IF(E884="Ж",VLOOKUP(C884,Гонки!$E$2:$Q$30,12,FALSE),VLOOKUP(C884,Гонки!$E$2:$Q$30,13,FALSE))</f>
        <v>42</v>
      </c>
      <c r="G884" s="123" t="s">
        <v>740</v>
      </c>
      <c r="H884" s="121">
        <v>1962</v>
      </c>
      <c r="I884" s="121">
        <v>0</v>
      </c>
      <c r="J884" s="28" t="str">
        <f t="shared" si="108"/>
        <v>Ж</v>
      </c>
      <c r="K884" s="122">
        <v>3.9224537037037037E-2</v>
      </c>
      <c r="L884" s="90">
        <f t="shared" si="113"/>
        <v>0.23555535325326285</v>
      </c>
      <c r="M884" s="99">
        <f t="shared" si="115"/>
        <v>0.89568418518102411</v>
      </c>
    </row>
    <row r="885" spans="1:13" x14ac:dyDescent="0.25">
      <c r="A885" s="24" t="str">
        <f t="shared" si="106"/>
        <v>Жук-трейл # 12 Купалье</v>
      </c>
      <c r="B885" s="43" t="str">
        <f t="shared" si="114"/>
        <v>Трейл 5 Н</v>
      </c>
      <c r="C885" s="43" t="str">
        <f t="shared" si="110"/>
        <v>Жук-трейл # 12 Купалье Трейл 5 Н</v>
      </c>
      <c r="D885" s="120">
        <f>VLOOKUP(C885,Гонки!$E$1:$O$30,11,FALSE)</f>
        <v>3.8024361272656297</v>
      </c>
      <c r="E885" s="31" t="s">
        <v>64</v>
      </c>
      <c r="F885" s="108">
        <f>IF(E885="Ж",VLOOKUP(C885,Гонки!$E$2:$Q$30,12,FALSE),VLOOKUP(C885,Гонки!$E$2:$Q$30,13,FALSE))</f>
        <v>42</v>
      </c>
      <c r="G885" s="123" t="s">
        <v>741</v>
      </c>
      <c r="H885" s="121">
        <v>1980</v>
      </c>
      <c r="I885" s="121" t="s">
        <v>667</v>
      </c>
      <c r="J885" s="28" t="str">
        <f t="shared" si="108"/>
        <v>Ж</v>
      </c>
      <c r="K885" s="122">
        <v>4.0162037037037038E-2</v>
      </c>
      <c r="L885" s="90">
        <f t="shared" si="113"/>
        <v>0.2194417513286786</v>
      </c>
      <c r="M885" s="99">
        <f t="shared" si="115"/>
        <v>0.834413243082608</v>
      </c>
    </row>
    <row r="886" spans="1:13" x14ac:dyDescent="0.25">
      <c r="A886" s="24" t="str">
        <f t="shared" ref="A886:A949" si="116">$A$820</f>
        <v>Жук-трейл # 12 Купалье</v>
      </c>
      <c r="B886" s="43" t="str">
        <f t="shared" si="114"/>
        <v>Трейл 5 Н</v>
      </c>
      <c r="C886" s="43" t="str">
        <f t="shared" si="110"/>
        <v>Жук-трейл # 12 Купалье Трейл 5 Н</v>
      </c>
      <c r="D886" s="120">
        <f>VLOOKUP(C886,Гонки!$E$1:$O$30,11,FALSE)</f>
        <v>3.8024361272656297</v>
      </c>
      <c r="E886" s="31" t="s">
        <v>64</v>
      </c>
      <c r="F886" s="108">
        <f>IF(E886="Ж",VLOOKUP(C886,Гонки!$E$2:$Q$30,12,FALSE),VLOOKUP(C886,Гонки!$E$2:$Q$30,13,FALSE))</f>
        <v>42</v>
      </c>
      <c r="G886" s="123" t="s">
        <v>742</v>
      </c>
      <c r="H886" s="121">
        <v>1988</v>
      </c>
      <c r="I886" s="121">
        <v>6119</v>
      </c>
      <c r="J886" s="28" t="str">
        <f t="shared" si="108"/>
        <v>Ж</v>
      </c>
      <c r="K886" s="122">
        <v>4.0208333333333332E-2</v>
      </c>
      <c r="L886" s="90">
        <f t="shared" si="113"/>
        <v>0.21868462117057291</v>
      </c>
      <c r="M886" s="99">
        <f t="shared" si="115"/>
        <v>0.83153430401638462</v>
      </c>
    </row>
    <row r="887" spans="1:13" x14ac:dyDescent="0.25">
      <c r="A887" s="24" t="str">
        <f t="shared" si="116"/>
        <v>Жук-трейл # 12 Купалье</v>
      </c>
      <c r="B887" s="43" t="str">
        <f t="shared" si="114"/>
        <v>Трейл 5 Н</v>
      </c>
      <c r="C887" s="43" t="str">
        <f t="shared" si="110"/>
        <v>Жук-трейл # 12 Купалье Трейл 5 Н</v>
      </c>
      <c r="D887" s="120">
        <f>VLOOKUP(C887,Гонки!$E$1:$O$30,11,FALSE)</f>
        <v>3.8024361272656297</v>
      </c>
      <c r="E887" s="31" t="s">
        <v>64</v>
      </c>
      <c r="F887" s="108">
        <f>IF(E887="Ж",VLOOKUP(C887,Гонки!$E$2:$Q$30,12,FALSE),VLOOKUP(C887,Гонки!$E$2:$Q$30,13,FALSE))</f>
        <v>42</v>
      </c>
      <c r="G887" s="123" t="s">
        <v>743</v>
      </c>
      <c r="H887" s="121">
        <v>0</v>
      </c>
      <c r="I887" s="121">
        <v>6078</v>
      </c>
      <c r="J887" s="28" t="str">
        <f t="shared" si="108"/>
        <v>Ж</v>
      </c>
      <c r="K887" s="122">
        <v>4.0694444444444443E-2</v>
      </c>
      <c r="L887" s="90">
        <f t="shared" si="113"/>
        <v>0.21094104142526154</v>
      </c>
      <c r="M887" s="99">
        <f t="shared" si="115"/>
        <v>0.80208983663845024</v>
      </c>
    </row>
    <row r="888" spans="1:13" x14ac:dyDescent="0.25">
      <c r="A888" s="24" t="str">
        <f t="shared" si="116"/>
        <v>Жук-трейл # 12 Купалье</v>
      </c>
      <c r="B888" s="43" t="str">
        <f t="shared" si="114"/>
        <v>Трейл 5 Н</v>
      </c>
      <c r="C888" s="43" t="str">
        <f t="shared" si="110"/>
        <v>Жук-трейл # 12 Купалье Трейл 5 Н</v>
      </c>
      <c r="D888" s="120">
        <f>VLOOKUP(C888,Гонки!$E$1:$O$30,11,FALSE)</f>
        <v>3.8024361272656297</v>
      </c>
      <c r="E888" s="31" t="s">
        <v>64</v>
      </c>
      <c r="F888" s="108">
        <f>IF(E888="Ж",VLOOKUP(C888,Гонки!$E$2:$Q$30,12,FALSE),VLOOKUP(C888,Гонки!$E$2:$Q$30,13,FALSE))</f>
        <v>42</v>
      </c>
      <c r="G888" s="123" t="s">
        <v>744</v>
      </c>
      <c r="H888" s="121">
        <v>1979</v>
      </c>
      <c r="I888" s="121" t="s">
        <v>667</v>
      </c>
      <c r="J888" s="28" t="str">
        <f t="shared" si="108"/>
        <v>Ж</v>
      </c>
      <c r="K888" s="122">
        <v>4.071759259259259E-2</v>
      </c>
      <c r="L888" s="90">
        <f t="shared" si="113"/>
        <v>0.21058148290937331</v>
      </c>
      <c r="M888" s="99">
        <f t="shared" si="115"/>
        <v>0.80072263834777091</v>
      </c>
    </row>
    <row r="889" spans="1:13" x14ac:dyDescent="0.25">
      <c r="A889" s="24" t="str">
        <f t="shared" si="116"/>
        <v>Жук-трейл # 12 Купалье</v>
      </c>
      <c r="B889" s="43" t="str">
        <f t="shared" si="114"/>
        <v>Трейл 5 Н</v>
      </c>
      <c r="C889" s="43" t="str">
        <f t="shared" si="110"/>
        <v>Жук-трейл # 12 Купалье Трейл 5 Н</v>
      </c>
      <c r="D889" s="120">
        <f>VLOOKUP(C889,Гонки!$E$1:$O$30,11,FALSE)</f>
        <v>3.8024361272656297</v>
      </c>
      <c r="E889" s="31" t="s">
        <v>64</v>
      </c>
      <c r="F889" s="108">
        <f>IF(E889="Ж",VLOOKUP(C889,Гонки!$E$2:$Q$30,12,FALSE),VLOOKUP(C889,Гонки!$E$2:$Q$30,13,FALSE))</f>
        <v>42</v>
      </c>
      <c r="G889" s="123" t="s">
        <v>745</v>
      </c>
      <c r="H889" s="121">
        <v>1999</v>
      </c>
      <c r="I889" s="121">
        <v>2981</v>
      </c>
      <c r="J889" s="28" t="str">
        <f t="shared" si="108"/>
        <v>Ж</v>
      </c>
      <c r="K889" s="122">
        <v>4.0763888888888891E-2</v>
      </c>
      <c r="L889" s="90">
        <f t="shared" si="113"/>
        <v>0.2098648137025701</v>
      </c>
      <c r="M889" s="99">
        <f t="shared" si="115"/>
        <v>0.7979975494645235</v>
      </c>
    </row>
    <row r="890" spans="1:13" x14ac:dyDescent="0.25">
      <c r="A890" s="24" t="str">
        <f t="shared" si="116"/>
        <v>Жук-трейл # 12 Купалье</v>
      </c>
      <c r="B890" s="43" t="str">
        <f t="shared" si="114"/>
        <v>Трейл 5 Н</v>
      </c>
      <c r="C890" s="43" t="str">
        <f t="shared" si="110"/>
        <v>Жук-трейл # 12 Купалье Трейл 5 Н</v>
      </c>
      <c r="D890" s="120">
        <f>VLOOKUP(C890,Гонки!$E$1:$O$30,11,FALSE)</f>
        <v>3.8024361272656297</v>
      </c>
      <c r="E890" s="31" t="s">
        <v>64</v>
      </c>
      <c r="F890" s="108">
        <f>IF(E890="Ж",VLOOKUP(C890,Гонки!$E$2:$Q$30,12,FALSE),VLOOKUP(C890,Гонки!$E$2:$Q$30,13,FALSE))</f>
        <v>42</v>
      </c>
      <c r="G890" s="123" t="s">
        <v>746</v>
      </c>
      <c r="H890" s="121">
        <v>1992</v>
      </c>
      <c r="I890" s="121">
        <v>6121</v>
      </c>
      <c r="J890" s="28" t="str">
        <f t="shared" si="108"/>
        <v>Ж</v>
      </c>
      <c r="K890" s="122">
        <v>4.1122685185185186E-2</v>
      </c>
      <c r="L890" s="90">
        <f t="shared" si="113"/>
        <v>0.20441937802368521</v>
      </c>
      <c r="M890" s="99">
        <f t="shared" si="115"/>
        <v>0.7772916281104304</v>
      </c>
    </row>
    <row r="891" spans="1:13" x14ac:dyDescent="0.25">
      <c r="A891" s="24" t="str">
        <f t="shared" si="116"/>
        <v>Жук-трейл # 12 Купалье</v>
      </c>
      <c r="B891" s="43" t="str">
        <f t="shared" si="114"/>
        <v>Трейл 5 Н</v>
      </c>
      <c r="C891" s="43" t="str">
        <f t="shared" si="110"/>
        <v>Жук-трейл # 12 Купалье Трейл 5 Н</v>
      </c>
      <c r="D891" s="120">
        <f>VLOOKUP(C891,Гонки!$E$1:$O$30,11,FALSE)</f>
        <v>3.8024361272656297</v>
      </c>
      <c r="E891" s="31" t="s">
        <v>64</v>
      </c>
      <c r="F891" s="108">
        <f>IF(E891="Ж",VLOOKUP(C891,Гонки!$E$2:$Q$30,12,FALSE),VLOOKUP(C891,Гонки!$E$2:$Q$30,13,FALSE))</f>
        <v>42</v>
      </c>
      <c r="G891" s="123" t="s">
        <v>747</v>
      </c>
      <c r="H891" s="121">
        <v>1965</v>
      </c>
      <c r="I891" s="121">
        <v>4235</v>
      </c>
      <c r="J891" s="28" t="str">
        <f t="shared" si="108"/>
        <v>Ж</v>
      </c>
      <c r="K891" s="122">
        <v>4.1342592592592591E-2</v>
      </c>
      <c r="L891" s="90">
        <f t="shared" si="113"/>
        <v>0.2011746870320486</v>
      </c>
      <c r="M891" s="99">
        <f t="shared" si="115"/>
        <v>0.76495389786201795</v>
      </c>
    </row>
    <row r="892" spans="1:13" x14ac:dyDescent="0.25">
      <c r="A892" s="24" t="str">
        <f t="shared" si="116"/>
        <v>Жук-трейл # 12 Купалье</v>
      </c>
      <c r="B892" s="43" t="str">
        <f t="shared" si="114"/>
        <v>Трейл 5 Н</v>
      </c>
      <c r="C892" s="43" t="str">
        <f t="shared" si="110"/>
        <v>Жук-трейл # 12 Купалье Трейл 5 Н</v>
      </c>
      <c r="D892" s="120">
        <f>VLOOKUP(C892,Гонки!$E$1:$O$30,11,FALSE)</f>
        <v>3.8024361272656297</v>
      </c>
      <c r="E892" s="31" t="s">
        <v>64</v>
      </c>
      <c r="F892" s="108">
        <f>IF(E892="Ж",VLOOKUP(C892,Гонки!$E$2:$Q$30,12,FALSE),VLOOKUP(C892,Гонки!$E$2:$Q$30,13,FALSE))</f>
        <v>42</v>
      </c>
      <c r="G892" s="123" t="s">
        <v>748</v>
      </c>
      <c r="H892" s="121">
        <v>2007</v>
      </c>
      <c r="I892" s="121">
        <v>1233</v>
      </c>
      <c r="J892" s="28" t="str">
        <f t="shared" si="108"/>
        <v>Ж</v>
      </c>
      <c r="K892" s="122">
        <v>4.7974537037037045E-2</v>
      </c>
      <c r="L892" s="90">
        <f t="shared" si="113"/>
        <v>0.12874609945785392</v>
      </c>
      <c r="M892" s="99">
        <f t="shared" si="115"/>
        <v>0.48954881982307769</v>
      </c>
    </row>
    <row r="893" spans="1:13" x14ac:dyDescent="0.25">
      <c r="A893" s="24" t="str">
        <f t="shared" si="116"/>
        <v>Жук-трейл # 12 Купалье</v>
      </c>
      <c r="B893" s="43" t="str">
        <f t="shared" si="114"/>
        <v>Трейл 5 Н</v>
      </c>
      <c r="C893" s="43" t="str">
        <f t="shared" si="110"/>
        <v>Жук-трейл # 12 Купалье Трейл 5 Н</v>
      </c>
      <c r="D893" s="120">
        <f>VLOOKUP(C893,Гонки!$E$1:$O$30,11,FALSE)</f>
        <v>3.8024361272656297</v>
      </c>
      <c r="E893" s="31" t="s">
        <v>64</v>
      </c>
      <c r="F893" s="108">
        <f>IF(E893="Ж",VLOOKUP(C893,Гонки!$E$2:$Q$30,12,FALSE),VLOOKUP(C893,Гонки!$E$2:$Q$30,13,FALSE))</f>
        <v>42</v>
      </c>
      <c r="G893" s="123" t="s">
        <v>749</v>
      </c>
      <c r="H893" s="121">
        <v>2006</v>
      </c>
      <c r="I893" s="121">
        <v>1232</v>
      </c>
      <c r="J893" s="28" t="str">
        <f t="shared" si="108"/>
        <v>Ж</v>
      </c>
      <c r="K893" s="122">
        <v>4.8564814814814818E-2</v>
      </c>
      <c r="L893" s="90">
        <f t="shared" si="113"/>
        <v>0.12410841991974532</v>
      </c>
      <c r="M893" s="99">
        <f t="shared" si="115"/>
        <v>0.47191433960069296</v>
      </c>
    </row>
    <row r="894" spans="1:13" x14ac:dyDescent="0.25">
      <c r="A894" s="24" t="str">
        <f t="shared" si="116"/>
        <v>Жук-трейл # 12 Купалье</v>
      </c>
      <c r="B894" s="43" t="str">
        <f t="shared" si="114"/>
        <v>Трейл 5 Н</v>
      </c>
      <c r="C894" s="43" t="str">
        <f t="shared" si="110"/>
        <v>Жук-трейл # 12 Купалье Трейл 5 Н</v>
      </c>
      <c r="D894" s="120">
        <f>VLOOKUP(C894,Гонки!$E$1:$O$30,11,FALSE)</f>
        <v>3.8024361272656297</v>
      </c>
      <c r="E894" s="31" t="s">
        <v>64</v>
      </c>
      <c r="F894" s="108">
        <f>IF(E894="Ж",VLOOKUP(C894,Гонки!$E$2:$Q$30,12,FALSE),VLOOKUP(C894,Гонки!$E$2:$Q$30,13,FALSE))</f>
        <v>42</v>
      </c>
      <c r="G894" s="123" t="s">
        <v>750</v>
      </c>
      <c r="H894" s="121">
        <v>1977</v>
      </c>
      <c r="I894" s="121">
        <v>78</v>
      </c>
      <c r="J894" s="28" t="str">
        <f t="shared" si="108"/>
        <v>Ж</v>
      </c>
      <c r="K894" s="122">
        <v>4.8599537037037038E-2</v>
      </c>
      <c r="L894" s="90">
        <f t="shared" si="113"/>
        <v>0.12384259997702547</v>
      </c>
      <c r="M894" s="99">
        <f t="shared" si="115"/>
        <v>0.47090357624714729</v>
      </c>
    </row>
    <row r="895" spans="1:13" x14ac:dyDescent="0.25">
      <c r="A895" s="24" t="str">
        <f t="shared" si="116"/>
        <v>Жук-трейл # 12 Купалье</v>
      </c>
      <c r="B895" s="43" t="str">
        <f t="shared" si="114"/>
        <v>Трейл 5 Н</v>
      </c>
      <c r="C895" s="43" t="str">
        <f t="shared" si="110"/>
        <v>Жук-трейл # 12 Купалье Трейл 5 Н</v>
      </c>
      <c r="D895" s="120">
        <f>VLOOKUP(C895,Гонки!$E$1:$O$30,11,FALSE)</f>
        <v>3.8024361272656297</v>
      </c>
      <c r="E895" s="31" t="s">
        <v>64</v>
      </c>
      <c r="F895" s="108">
        <f>IF(E895="Ж",VLOOKUP(C895,Гонки!$E$2:$Q$30,12,FALSE),VLOOKUP(C895,Гонки!$E$2:$Q$30,13,FALSE))</f>
        <v>42</v>
      </c>
      <c r="G895" s="123" t="s">
        <v>383</v>
      </c>
      <c r="H895" s="121">
        <v>1992</v>
      </c>
      <c r="I895" s="121">
        <v>4795</v>
      </c>
      <c r="J895" s="28" t="str">
        <f t="shared" si="108"/>
        <v>Ж</v>
      </c>
      <c r="K895" s="122">
        <v>5.5231481481481486E-2</v>
      </c>
      <c r="L895" s="90">
        <f t="shared" si="113"/>
        <v>8.4373561205388137E-2</v>
      </c>
      <c r="M895" s="99">
        <f t="shared" si="115"/>
        <v>0.32082507731342563</v>
      </c>
    </row>
    <row r="896" spans="1:13" x14ac:dyDescent="0.25">
      <c r="A896" s="24" t="str">
        <f t="shared" si="116"/>
        <v>Жук-трейл # 12 Купалье</v>
      </c>
      <c r="B896" s="43" t="str">
        <f t="shared" si="114"/>
        <v>Трейл 5 Н</v>
      </c>
      <c r="C896" s="43" t="str">
        <f t="shared" si="110"/>
        <v>Жук-трейл # 12 Купалье Трейл 5 Н</v>
      </c>
      <c r="D896" s="120">
        <f>VLOOKUP(C896,Гонки!$E$1:$O$30,11,FALSE)</f>
        <v>3.8024361272656297</v>
      </c>
      <c r="E896" s="31" t="s">
        <v>64</v>
      </c>
      <c r="F896" s="108">
        <f>IF(E896="Ж",VLOOKUP(C896,Гонки!$E$2:$Q$30,12,FALSE),VLOOKUP(C896,Гонки!$E$2:$Q$30,13,FALSE))</f>
        <v>42</v>
      </c>
      <c r="G896" s="123" t="s">
        <v>752</v>
      </c>
      <c r="H896" s="121">
        <v>1986</v>
      </c>
      <c r="I896" s="121">
        <v>6129</v>
      </c>
      <c r="J896" s="28" t="str">
        <f t="shared" si="108"/>
        <v>Ж</v>
      </c>
      <c r="K896" s="122">
        <v>5.5243055555555559E-2</v>
      </c>
      <c r="L896" s="90">
        <f t="shared" si="113"/>
        <v>8.4320540535884628E-2</v>
      </c>
      <c r="M896" s="99">
        <f t="shared" si="115"/>
        <v>0.32062346960421367</v>
      </c>
    </row>
    <row r="897" spans="1:13" x14ac:dyDescent="0.25">
      <c r="A897" s="24" t="str">
        <f t="shared" si="116"/>
        <v>Жук-трейл # 12 Купалье</v>
      </c>
      <c r="B897" s="43" t="str">
        <f t="shared" si="114"/>
        <v>Трейл 5 Н</v>
      </c>
      <c r="C897" s="43" t="str">
        <f t="shared" si="110"/>
        <v>Жук-трейл # 12 Купалье Трейл 5 Н</v>
      </c>
      <c r="D897" s="120">
        <f>VLOOKUP(C897,Гонки!$E$1:$O$30,11,FALSE)</f>
        <v>3.8024361272656297</v>
      </c>
      <c r="E897" s="31" t="s">
        <v>64</v>
      </c>
      <c r="F897" s="108">
        <f>IF(E897="Ж",VLOOKUP(C897,Гонки!$E$2:$Q$30,12,FALSE),VLOOKUP(C897,Гонки!$E$2:$Q$30,13,FALSE))</f>
        <v>42</v>
      </c>
      <c r="G897" s="123" t="s">
        <v>187</v>
      </c>
      <c r="H897" s="121">
        <v>1984</v>
      </c>
      <c r="I897" s="121">
        <v>4730</v>
      </c>
      <c r="J897" s="28" t="str">
        <f t="shared" si="108"/>
        <v>Ж</v>
      </c>
      <c r="K897" s="122">
        <v>5.5254629629629626E-2</v>
      </c>
      <c r="L897" s="90">
        <f t="shared" si="113"/>
        <v>8.426756428160008E-2</v>
      </c>
      <c r="M897" s="99">
        <f t="shared" si="115"/>
        <v>0.32042203078103493</v>
      </c>
    </row>
    <row r="898" spans="1:13" x14ac:dyDescent="0.25">
      <c r="A898" s="24" t="str">
        <f t="shared" si="116"/>
        <v>Жук-трейл # 12 Купалье</v>
      </c>
      <c r="B898" s="43" t="str">
        <f t="shared" si="114"/>
        <v>Трейл 5 Н</v>
      </c>
      <c r="C898" s="43" t="str">
        <f t="shared" si="110"/>
        <v>Жук-трейл # 12 Купалье Трейл 5 Н</v>
      </c>
      <c r="D898" s="120">
        <f>VLOOKUP(C898,Гонки!$E$1:$O$30,11,FALSE)</f>
        <v>3.8024361272656297</v>
      </c>
      <c r="E898" s="31" t="s">
        <v>64</v>
      </c>
      <c r="F898" s="108">
        <f>IF(E898="Ж",VLOOKUP(C898,Гонки!$E$2:$Q$30,12,FALSE),VLOOKUP(C898,Гонки!$E$2:$Q$30,13,FALSE))</f>
        <v>42</v>
      </c>
      <c r="G898" s="123" t="s">
        <v>753</v>
      </c>
      <c r="H898" s="121">
        <v>1979</v>
      </c>
      <c r="I898" s="121">
        <v>2972</v>
      </c>
      <c r="J898" s="28" t="str">
        <f t="shared" ref="J898:J961" si="117">E898</f>
        <v>Ж</v>
      </c>
      <c r="K898" s="122">
        <v>6.0659722222222219E-2</v>
      </c>
      <c r="L898" s="90">
        <f t="shared" si="113"/>
        <v>6.3689113793594362E-2</v>
      </c>
      <c r="M898" s="99">
        <f t="shared" si="115"/>
        <v>0.24217378720229496</v>
      </c>
    </row>
    <row r="899" spans="1:13" x14ac:dyDescent="0.25">
      <c r="A899" s="24" t="str">
        <f t="shared" si="116"/>
        <v>Жук-трейл # 12 Купалье</v>
      </c>
      <c r="B899" s="43" t="str">
        <f t="shared" si="114"/>
        <v>Трейл 5 Н</v>
      </c>
      <c r="C899" s="43" t="str">
        <f t="shared" si="110"/>
        <v>Жук-трейл # 12 Купалье Трейл 5 Н</v>
      </c>
      <c r="D899" s="120">
        <f>VLOOKUP(C899,Гонки!$E$1:$O$30,11,FALSE)</f>
        <v>3.8024361272656297</v>
      </c>
      <c r="E899" s="31" t="s">
        <v>64</v>
      </c>
      <c r="F899" s="108">
        <f>IF(E899="Ж",VLOOKUP(C899,Гонки!$E$2:$Q$30,12,FALSE),VLOOKUP(C899,Гонки!$E$2:$Q$30,13,FALSE))</f>
        <v>42</v>
      </c>
      <c r="G899" s="123" t="s">
        <v>754</v>
      </c>
      <c r="H899" s="121">
        <v>1986</v>
      </c>
      <c r="I899" s="121">
        <v>6128</v>
      </c>
      <c r="J899" s="28" t="str">
        <f t="shared" si="117"/>
        <v>Ж</v>
      </c>
      <c r="K899" s="122">
        <v>6.0925925925925932E-2</v>
      </c>
      <c r="L899" s="90">
        <f t="shared" si="113"/>
        <v>6.2857925398725423E-2</v>
      </c>
      <c r="M899" s="99">
        <f t="shared" si="115"/>
        <v>0.23901324642108135</v>
      </c>
    </row>
    <row r="900" spans="1:13" x14ac:dyDescent="0.25">
      <c r="A900" s="24" t="str">
        <f t="shared" si="116"/>
        <v>Жук-трейл # 12 Купалье</v>
      </c>
      <c r="B900" s="43" t="str">
        <f t="shared" si="114"/>
        <v>Трейл 5 Н</v>
      </c>
      <c r="C900" s="43" t="str">
        <f t="shared" si="110"/>
        <v>Жук-трейл # 12 Купалье Трейл 5 Н</v>
      </c>
      <c r="D900" s="120">
        <f>VLOOKUP(C900,Гонки!$E$1:$O$30,11,FALSE)</f>
        <v>3.8024361272656297</v>
      </c>
      <c r="E900" s="31" t="s">
        <v>278</v>
      </c>
      <c r="F900" s="108">
        <f>IF(E900="Ж",VLOOKUP(C900,Гонки!$E$2:$Q$30,12,FALSE),VLOOKUP(C900,Гонки!$E$2:$Q$30,13,FALSE))</f>
        <v>27</v>
      </c>
      <c r="G900" s="123" t="s">
        <v>260</v>
      </c>
      <c r="H900" s="121">
        <v>1990</v>
      </c>
      <c r="I900" s="121">
        <v>1583</v>
      </c>
      <c r="J900" s="28" t="str">
        <f t="shared" si="117"/>
        <v>М</v>
      </c>
      <c r="K900" s="122">
        <v>0.02</v>
      </c>
      <c r="L900" s="90">
        <f>($K$900/K900)^3</f>
        <v>1</v>
      </c>
      <c r="M900" s="99">
        <f t="shared" si="115"/>
        <v>3.8024361272656297</v>
      </c>
    </row>
    <row r="901" spans="1:13" x14ac:dyDescent="0.25">
      <c r="A901" s="24" t="str">
        <f t="shared" si="116"/>
        <v>Жук-трейл # 12 Купалье</v>
      </c>
      <c r="B901" s="43" t="str">
        <f t="shared" si="114"/>
        <v>Трейл 5 Н</v>
      </c>
      <c r="C901" s="43" t="str">
        <f t="shared" ref="C901:C964" si="118">CONCATENATE(A901," ",B901)</f>
        <v>Жук-трейл # 12 Купалье Трейл 5 Н</v>
      </c>
      <c r="D901" s="120">
        <f>VLOOKUP(C901,Гонки!$E$1:$O$30,11,FALSE)</f>
        <v>3.8024361272656297</v>
      </c>
      <c r="E901" s="31" t="s">
        <v>278</v>
      </c>
      <c r="F901" s="108">
        <f>IF(E901="Ж",VLOOKUP(C901,Гонки!$E$2:$Q$30,12,FALSE),VLOOKUP(C901,Гонки!$E$2:$Q$30,13,FALSE))</f>
        <v>27</v>
      </c>
      <c r="G901" s="123" t="s">
        <v>331</v>
      </c>
      <c r="H901" s="121">
        <v>1985</v>
      </c>
      <c r="I901" s="121">
        <v>2791</v>
      </c>
      <c r="J901" s="28" t="str">
        <f t="shared" si="117"/>
        <v>М</v>
      </c>
      <c r="K901" s="122">
        <v>2.1215277777777777E-2</v>
      </c>
      <c r="L901" s="90">
        <f t="shared" ref="L901:L925" si="119">($K$900/K901)^3</f>
        <v>0.83780668151690585</v>
      </c>
      <c r="M901" s="99">
        <f t="shared" si="115"/>
        <v>3.1857063934644123</v>
      </c>
    </row>
    <row r="902" spans="1:13" x14ac:dyDescent="0.25">
      <c r="A902" s="24" t="str">
        <f t="shared" si="116"/>
        <v>Жук-трейл # 12 Купалье</v>
      </c>
      <c r="B902" s="43" t="str">
        <f t="shared" si="114"/>
        <v>Трейл 5 Н</v>
      </c>
      <c r="C902" s="43" t="str">
        <f t="shared" si="118"/>
        <v>Жук-трейл # 12 Купалье Трейл 5 Н</v>
      </c>
      <c r="D902" s="120">
        <f>VLOOKUP(C902,Гонки!$E$1:$O$30,11,FALSE)</f>
        <v>3.8024361272656297</v>
      </c>
      <c r="E902" s="31" t="s">
        <v>278</v>
      </c>
      <c r="F902" s="108">
        <f>IF(E902="Ж",VLOOKUP(C902,Гонки!$E$2:$Q$30,12,FALSE),VLOOKUP(C902,Гонки!$E$2:$Q$30,13,FALSE))</f>
        <v>27</v>
      </c>
      <c r="G902" s="123" t="s">
        <v>350</v>
      </c>
      <c r="H902" s="121">
        <v>1987</v>
      </c>
      <c r="I902" s="121">
        <v>2684</v>
      </c>
      <c r="J902" s="28" t="str">
        <f t="shared" si="117"/>
        <v>М</v>
      </c>
      <c r="K902" s="122">
        <v>2.1319444444444443E-2</v>
      </c>
      <c r="L902" s="90">
        <f t="shared" si="119"/>
        <v>0.82558603253568785</v>
      </c>
      <c r="M902" s="99">
        <f t="shared" si="115"/>
        <v>3.139238156279597</v>
      </c>
    </row>
    <row r="903" spans="1:13" x14ac:dyDescent="0.25">
      <c r="A903" s="24" t="str">
        <f t="shared" si="116"/>
        <v>Жук-трейл # 12 Купалье</v>
      </c>
      <c r="B903" s="43" t="str">
        <f t="shared" si="114"/>
        <v>Трейл 5 Н</v>
      </c>
      <c r="C903" s="43" t="str">
        <f t="shared" si="118"/>
        <v>Жук-трейл # 12 Купалье Трейл 5 Н</v>
      </c>
      <c r="D903" s="120">
        <f>VLOOKUP(C903,Гонки!$E$1:$O$30,11,FALSE)</f>
        <v>3.8024361272656297</v>
      </c>
      <c r="E903" s="31" t="s">
        <v>278</v>
      </c>
      <c r="F903" s="108">
        <f>IF(E903="Ж",VLOOKUP(C903,Гонки!$E$2:$Q$30,12,FALSE),VLOOKUP(C903,Гонки!$E$2:$Q$30,13,FALSE))</f>
        <v>27</v>
      </c>
      <c r="G903" s="123" t="s">
        <v>805</v>
      </c>
      <c r="H903" s="121">
        <v>1985</v>
      </c>
      <c r="I903" s="121">
        <v>1955</v>
      </c>
      <c r="J903" s="28" t="str">
        <f t="shared" si="117"/>
        <v>М</v>
      </c>
      <c r="K903" s="122">
        <v>2.3877314814814813E-2</v>
      </c>
      <c r="L903" s="90">
        <f t="shared" si="119"/>
        <v>0.5876700129269572</v>
      </c>
      <c r="M903" s="99">
        <f t="shared" si="115"/>
        <v>2.2345776880641215</v>
      </c>
    </row>
    <row r="904" spans="1:13" x14ac:dyDescent="0.25">
      <c r="A904" s="24" t="str">
        <f t="shared" si="116"/>
        <v>Жук-трейл # 12 Купалье</v>
      </c>
      <c r="B904" s="43" t="str">
        <f t="shared" si="114"/>
        <v>Трейл 5 Н</v>
      </c>
      <c r="C904" s="43" t="str">
        <f t="shared" si="118"/>
        <v>Жук-трейл # 12 Купалье Трейл 5 Н</v>
      </c>
      <c r="D904" s="120">
        <f>VLOOKUP(C904,Гонки!$E$1:$O$30,11,FALSE)</f>
        <v>3.8024361272656297</v>
      </c>
      <c r="E904" s="31" t="s">
        <v>278</v>
      </c>
      <c r="F904" s="108">
        <f>IF(E904="Ж",VLOOKUP(C904,Гонки!$E$2:$Q$30,12,FALSE),VLOOKUP(C904,Гонки!$E$2:$Q$30,13,FALSE))</f>
        <v>27</v>
      </c>
      <c r="G904" s="123" t="s">
        <v>806</v>
      </c>
      <c r="H904" s="121">
        <v>2003</v>
      </c>
      <c r="I904" s="121" t="s">
        <v>667</v>
      </c>
      <c r="J904" s="28" t="str">
        <f t="shared" si="117"/>
        <v>М</v>
      </c>
      <c r="K904" s="122">
        <v>2.4305555555555556E-2</v>
      </c>
      <c r="L904" s="90">
        <f t="shared" si="119"/>
        <v>0.55715153352769675</v>
      </c>
      <c r="M904" s="99">
        <f t="shared" si="115"/>
        <v>2.1185331194471617</v>
      </c>
    </row>
    <row r="905" spans="1:13" x14ac:dyDescent="0.25">
      <c r="A905" s="24" t="str">
        <f t="shared" si="116"/>
        <v>Жук-трейл # 12 Купалье</v>
      </c>
      <c r="B905" s="43" t="str">
        <f t="shared" si="114"/>
        <v>Трейл 5 Н</v>
      </c>
      <c r="C905" s="43" t="str">
        <f t="shared" si="118"/>
        <v>Жук-трейл # 12 Купалье Трейл 5 Н</v>
      </c>
      <c r="D905" s="120">
        <f>VLOOKUP(C905,Гонки!$E$1:$O$30,11,FALSE)</f>
        <v>3.8024361272656297</v>
      </c>
      <c r="E905" s="31" t="s">
        <v>278</v>
      </c>
      <c r="F905" s="108">
        <f>IF(E905="Ж",VLOOKUP(C905,Гонки!$E$2:$Q$30,12,FALSE),VLOOKUP(C905,Гонки!$E$2:$Q$30,13,FALSE))</f>
        <v>27</v>
      </c>
      <c r="G905" s="123" t="s">
        <v>262</v>
      </c>
      <c r="H905" s="121">
        <v>1993</v>
      </c>
      <c r="I905" s="121">
        <v>4736</v>
      </c>
      <c r="J905" s="28" t="str">
        <f t="shared" si="117"/>
        <v>М</v>
      </c>
      <c r="K905" s="122">
        <v>2.5706018518518517E-2</v>
      </c>
      <c r="L905" s="90">
        <f t="shared" si="119"/>
        <v>0.47096164396921381</v>
      </c>
      <c r="M905" s="99">
        <f t="shared" si="115"/>
        <v>1.7908015695849517</v>
      </c>
    </row>
    <row r="906" spans="1:13" x14ac:dyDescent="0.25">
      <c r="A906" s="24" t="str">
        <f t="shared" si="116"/>
        <v>Жук-трейл # 12 Купалье</v>
      </c>
      <c r="B906" s="43" t="str">
        <f t="shared" si="114"/>
        <v>Трейл 5 Н</v>
      </c>
      <c r="C906" s="43" t="str">
        <f t="shared" si="118"/>
        <v>Жук-трейл # 12 Купалье Трейл 5 Н</v>
      </c>
      <c r="D906" s="120">
        <f>VLOOKUP(C906,Гонки!$E$1:$O$30,11,FALSE)</f>
        <v>3.8024361272656297</v>
      </c>
      <c r="E906" s="31" t="s">
        <v>278</v>
      </c>
      <c r="F906" s="108">
        <f>IF(E906="Ж",VLOOKUP(C906,Гонки!$E$2:$Q$30,12,FALSE),VLOOKUP(C906,Гонки!$E$2:$Q$30,13,FALSE))</f>
        <v>27</v>
      </c>
      <c r="G906" s="123" t="s">
        <v>713</v>
      </c>
      <c r="H906" s="121">
        <v>1975</v>
      </c>
      <c r="I906" s="121"/>
      <c r="J906" s="28" t="str">
        <f t="shared" si="117"/>
        <v>М</v>
      </c>
      <c r="K906" s="122">
        <v>2.5798611111111109E-2</v>
      </c>
      <c r="L906" s="90">
        <f t="shared" si="119"/>
        <v>0.46590890254594841</v>
      </c>
      <c r="M906" s="99">
        <f t="shared" si="115"/>
        <v>1.7715888430553959</v>
      </c>
    </row>
    <row r="907" spans="1:13" x14ac:dyDescent="0.25">
      <c r="A907" s="24" t="str">
        <f t="shared" si="116"/>
        <v>Жук-трейл # 12 Купалье</v>
      </c>
      <c r="B907" s="43" t="str">
        <f t="shared" si="114"/>
        <v>Трейл 5 Н</v>
      </c>
      <c r="C907" s="43" t="str">
        <f t="shared" si="118"/>
        <v>Жук-трейл # 12 Купалье Трейл 5 Н</v>
      </c>
      <c r="D907" s="120">
        <f>VLOOKUP(C907,Гонки!$E$1:$O$30,11,FALSE)</f>
        <v>3.8024361272656297</v>
      </c>
      <c r="E907" s="31" t="s">
        <v>278</v>
      </c>
      <c r="F907" s="108">
        <f>IF(E907="Ж",VLOOKUP(C907,Гонки!$E$2:$Q$30,12,FALSE),VLOOKUP(C907,Гонки!$E$2:$Q$30,13,FALSE))</f>
        <v>27</v>
      </c>
      <c r="G907" s="123" t="s">
        <v>266</v>
      </c>
      <c r="H907" s="121">
        <v>1984</v>
      </c>
      <c r="I907" s="121">
        <v>5077</v>
      </c>
      <c r="J907" s="28" t="str">
        <f t="shared" si="117"/>
        <v>М</v>
      </c>
      <c r="K907" s="122">
        <v>2.6516203703703698E-2</v>
      </c>
      <c r="L907" s="90">
        <f t="shared" si="119"/>
        <v>0.42909746304651025</v>
      </c>
      <c r="M907" s="99">
        <f t="shared" si="115"/>
        <v>1.6316156956060792</v>
      </c>
    </row>
    <row r="908" spans="1:13" x14ac:dyDescent="0.25">
      <c r="A908" s="24" t="str">
        <f t="shared" si="116"/>
        <v>Жук-трейл # 12 Купалье</v>
      </c>
      <c r="B908" s="43" t="str">
        <f t="shared" si="114"/>
        <v>Трейл 5 Н</v>
      </c>
      <c r="C908" s="43" t="str">
        <f t="shared" si="118"/>
        <v>Жук-трейл # 12 Купалье Трейл 5 Н</v>
      </c>
      <c r="D908" s="120">
        <f>VLOOKUP(C908,Гонки!$E$1:$O$30,11,FALSE)</f>
        <v>3.8024361272656297</v>
      </c>
      <c r="E908" s="31" t="s">
        <v>278</v>
      </c>
      <c r="F908" s="108">
        <f>IF(E908="Ж",VLOOKUP(C908,Гонки!$E$2:$Q$30,12,FALSE),VLOOKUP(C908,Гонки!$E$2:$Q$30,13,FALSE))</f>
        <v>27</v>
      </c>
      <c r="G908" s="123" t="s">
        <v>807</v>
      </c>
      <c r="H908" s="121">
        <v>1987</v>
      </c>
      <c r="I908" s="121">
        <v>5362</v>
      </c>
      <c r="J908" s="28" t="str">
        <f t="shared" si="117"/>
        <v>М</v>
      </c>
      <c r="K908" s="122">
        <v>2.7245370370370368E-2</v>
      </c>
      <c r="L908" s="90">
        <f t="shared" si="119"/>
        <v>0.39555951789638749</v>
      </c>
      <c r="M908" s="99">
        <f t="shared" si="115"/>
        <v>1.5040898013329993</v>
      </c>
    </row>
    <row r="909" spans="1:13" x14ac:dyDescent="0.25">
      <c r="A909" s="24" t="str">
        <f t="shared" si="116"/>
        <v>Жук-трейл # 12 Купалье</v>
      </c>
      <c r="B909" s="43" t="str">
        <f t="shared" si="114"/>
        <v>Трейл 5 Н</v>
      </c>
      <c r="C909" s="43" t="str">
        <f t="shared" si="118"/>
        <v>Жук-трейл # 12 Купалье Трейл 5 Н</v>
      </c>
      <c r="D909" s="120">
        <f>VLOOKUP(C909,Гонки!$E$1:$O$30,11,FALSE)</f>
        <v>3.8024361272656297</v>
      </c>
      <c r="E909" s="31" t="s">
        <v>278</v>
      </c>
      <c r="F909" s="108">
        <f>IF(E909="Ж",VLOOKUP(C909,Гонки!$E$2:$Q$30,12,FALSE),VLOOKUP(C909,Гонки!$E$2:$Q$30,13,FALSE))</f>
        <v>27</v>
      </c>
      <c r="G909" s="123" t="s">
        <v>808</v>
      </c>
      <c r="H909" s="121">
        <v>1987</v>
      </c>
      <c r="I909" s="121">
        <v>5635</v>
      </c>
      <c r="J909" s="28" t="str">
        <f t="shared" si="117"/>
        <v>М</v>
      </c>
      <c r="K909" s="122">
        <v>2.736111111111111E-2</v>
      </c>
      <c r="L909" s="90">
        <f t="shared" si="119"/>
        <v>0.39056093142872178</v>
      </c>
      <c r="M909" s="99">
        <f t="shared" si="115"/>
        <v>1.485082995563086</v>
      </c>
    </row>
    <row r="910" spans="1:13" x14ac:dyDescent="0.25">
      <c r="A910" s="24" t="str">
        <f t="shared" si="116"/>
        <v>Жук-трейл # 12 Купалье</v>
      </c>
      <c r="B910" s="43" t="str">
        <f t="shared" si="114"/>
        <v>Трейл 5 Н</v>
      </c>
      <c r="C910" s="43" t="str">
        <f t="shared" si="118"/>
        <v>Жук-трейл # 12 Купалье Трейл 5 Н</v>
      </c>
      <c r="D910" s="120">
        <f>VLOOKUP(C910,Гонки!$E$1:$O$30,11,FALSE)</f>
        <v>3.8024361272656297</v>
      </c>
      <c r="E910" s="31" t="s">
        <v>278</v>
      </c>
      <c r="F910" s="108">
        <f>IF(E910="Ж",VLOOKUP(C910,Гонки!$E$2:$Q$30,12,FALSE),VLOOKUP(C910,Гонки!$E$2:$Q$30,13,FALSE))</f>
        <v>27</v>
      </c>
      <c r="G910" s="123" t="s">
        <v>714</v>
      </c>
      <c r="H910" s="121">
        <v>1995</v>
      </c>
      <c r="I910" s="121"/>
      <c r="J910" s="28" t="str">
        <f t="shared" si="117"/>
        <v>М</v>
      </c>
      <c r="K910" s="122">
        <v>2.7395833333333338E-2</v>
      </c>
      <c r="L910" s="90">
        <f t="shared" si="119"/>
        <v>0.38907779023845646</v>
      </c>
      <c r="M910" s="99">
        <f t="shared" si="115"/>
        <v>1.4794434459193855</v>
      </c>
    </row>
    <row r="911" spans="1:13" x14ac:dyDescent="0.25">
      <c r="A911" s="24" t="str">
        <f t="shared" si="116"/>
        <v>Жук-трейл # 12 Купалье</v>
      </c>
      <c r="B911" s="43" t="str">
        <f t="shared" si="114"/>
        <v>Трейл 5 Н</v>
      </c>
      <c r="C911" s="43" t="str">
        <f t="shared" si="118"/>
        <v>Жук-трейл # 12 Купалье Трейл 5 Н</v>
      </c>
      <c r="D911" s="120">
        <f>VLOOKUP(C911,Гонки!$E$1:$O$30,11,FALSE)</f>
        <v>3.8024361272656297</v>
      </c>
      <c r="E911" s="31" t="s">
        <v>278</v>
      </c>
      <c r="F911" s="108">
        <f>IF(E911="Ж",VLOOKUP(C911,Гонки!$E$2:$Q$30,12,FALSE),VLOOKUP(C911,Гонки!$E$2:$Q$30,13,FALSE))</f>
        <v>27</v>
      </c>
      <c r="G911" s="123" t="s">
        <v>809</v>
      </c>
      <c r="H911" s="121">
        <v>1982</v>
      </c>
      <c r="I911" s="121" t="s">
        <v>667</v>
      </c>
      <c r="J911" s="28" t="str">
        <f t="shared" si="117"/>
        <v>М</v>
      </c>
      <c r="K911" s="122">
        <v>2.8287037037037038E-2</v>
      </c>
      <c r="L911" s="90">
        <f t="shared" si="119"/>
        <v>0.35344969376494473</v>
      </c>
      <c r="M911" s="99">
        <f t="shared" si="115"/>
        <v>1.3439698847427992</v>
      </c>
    </row>
    <row r="912" spans="1:13" x14ac:dyDescent="0.25">
      <c r="A912" s="24" t="str">
        <f t="shared" si="116"/>
        <v>Жук-трейл # 12 Купалье</v>
      </c>
      <c r="B912" s="43" t="str">
        <f t="shared" si="114"/>
        <v>Трейл 5 Н</v>
      </c>
      <c r="C912" s="43" t="str">
        <f t="shared" si="118"/>
        <v>Жук-трейл # 12 Купалье Трейл 5 Н</v>
      </c>
      <c r="D912" s="120">
        <f>VLOOKUP(C912,Гонки!$E$1:$O$30,11,FALSE)</f>
        <v>3.8024361272656297</v>
      </c>
      <c r="E912" s="31" t="s">
        <v>278</v>
      </c>
      <c r="F912" s="108">
        <f>IF(E912="Ж",VLOOKUP(C912,Гонки!$E$2:$Q$30,12,FALSE),VLOOKUP(C912,Гонки!$E$2:$Q$30,13,FALSE))</f>
        <v>27</v>
      </c>
      <c r="G912" s="123" t="s">
        <v>810</v>
      </c>
      <c r="H912" s="121">
        <v>1983</v>
      </c>
      <c r="I912" s="121">
        <v>6079</v>
      </c>
      <c r="J912" s="28" t="str">
        <f t="shared" si="117"/>
        <v>М</v>
      </c>
      <c r="K912" s="122">
        <v>2.9756944444444447E-2</v>
      </c>
      <c r="L912" s="90">
        <f t="shared" si="119"/>
        <v>0.30361623081546069</v>
      </c>
      <c r="M912" s="99">
        <f t="shared" si="115"/>
        <v>1.1544813248769279</v>
      </c>
    </row>
    <row r="913" spans="1:13" x14ac:dyDescent="0.25">
      <c r="A913" s="24" t="str">
        <f t="shared" si="116"/>
        <v>Жук-трейл # 12 Купалье</v>
      </c>
      <c r="B913" s="43" t="str">
        <f t="shared" si="114"/>
        <v>Трейл 5 Н</v>
      </c>
      <c r="C913" s="43" t="str">
        <f t="shared" si="118"/>
        <v>Жук-трейл # 12 Купалье Трейл 5 Н</v>
      </c>
      <c r="D913" s="120">
        <f>VLOOKUP(C913,Гонки!$E$1:$O$30,11,FALSE)</f>
        <v>3.8024361272656297</v>
      </c>
      <c r="E913" s="31" t="s">
        <v>278</v>
      </c>
      <c r="F913" s="108">
        <f>IF(E913="Ж",VLOOKUP(C913,Гонки!$E$2:$Q$30,12,FALSE),VLOOKUP(C913,Гонки!$E$2:$Q$30,13,FALSE))</f>
        <v>27</v>
      </c>
      <c r="G913" s="123" t="s">
        <v>811</v>
      </c>
      <c r="H913" s="121">
        <v>1972</v>
      </c>
      <c r="I913" s="121">
        <v>5294</v>
      </c>
      <c r="J913" s="28" t="str">
        <f t="shared" si="117"/>
        <v>М</v>
      </c>
      <c r="K913" s="122">
        <v>3.1400462962962963E-2</v>
      </c>
      <c r="L913" s="90">
        <f t="shared" si="119"/>
        <v>0.25839364787968799</v>
      </c>
      <c r="M913" s="99">
        <f t="shared" si="115"/>
        <v>0.98252534175367956</v>
      </c>
    </row>
    <row r="914" spans="1:13" x14ac:dyDescent="0.25">
      <c r="A914" s="24" t="str">
        <f t="shared" si="116"/>
        <v>Жук-трейл # 12 Купалье</v>
      </c>
      <c r="B914" s="43" t="str">
        <f t="shared" si="114"/>
        <v>Трейл 5 Н</v>
      </c>
      <c r="C914" s="43" t="str">
        <f t="shared" si="118"/>
        <v>Жук-трейл # 12 Купалье Трейл 5 Н</v>
      </c>
      <c r="D914" s="120">
        <f>VLOOKUP(C914,Гонки!$E$1:$O$30,11,FALSE)</f>
        <v>3.8024361272656297</v>
      </c>
      <c r="E914" s="31" t="s">
        <v>278</v>
      </c>
      <c r="F914" s="108">
        <f>IF(E914="Ж",VLOOKUP(C914,Гонки!$E$2:$Q$30,12,FALSE),VLOOKUP(C914,Гонки!$E$2:$Q$30,13,FALSE))</f>
        <v>27</v>
      </c>
      <c r="G914" s="123" t="s">
        <v>812</v>
      </c>
      <c r="H914" s="121">
        <v>1986</v>
      </c>
      <c r="I914" s="121" t="s">
        <v>667</v>
      </c>
      <c r="J914" s="28" t="str">
        <f t="shared" si="117"/>
        <v>М</v>
      </c>
      <c r="K914" s="122">
        <v>3.1956018518518516E-2</v>
      </c>
      <c r="L914" s="90">
        <f t="shared" si="119"/>
        <v>0.2451500547141606</v>
      </c>
      <c r="M914" s="99">
        <f t="shared" si="115"/>
        <v>0.93216742464627012</v>
      </c>
    </row>
    <row r="915" spans="1:13" x14ac:dyDescent="0.25">
      <c r="A915" s="24" t="str">
        <f t="shared" si="116"/>
        <v>Жук-трейл # 12 Купалье</v>
      </c>
      <c r="B915" s="43" t="str">
        <f t="shared" si="114"/>
        <v>Трейл 5 Н</v>
      </c>
      <c r="C915" s="43" t="str">
        <f t="shared" si="118"/>
        <v>Жук-трейл # 12 Купалье Трейл 5 Н</v>
      </c>
      <c r="D915" s="120">
        <f>VLOOKUP(C915,Гонки!$E$1:$O$30,11,FALSE)</f>
        <v>3.8024361272656297</v>
      </c>
      <c r="E915" s="31" t="s">
        <v>278</v>
      </c>
      <c r="F915" s="108">
        <f>IF(E915="Ж",VLOOKUP(C915,Гонки!$E$2:$Q$30,12,FALSE),VLOOKUP(C915,Гонки!$E$2:$Q$30,13,FALSE))</f>
        <v>27</v>
      </c>
      <c r="G915" s="123" t="s">
        <v>813</v>
      </c>
      <c r="H915" s="121">
        <v>1990</v>
      </c>
      <c r="I915" s="121">
        <v>6105</v>
      </c>
      <c r="J915" s="28" t="str">
        <f t="shared" si="117"/>
        <v>М</v>
      </c>
      <c r="K915" s="122">
        <v>3.2118055555555559E-2</v>
      </c>
      <c r="L915" s="90">
        <f t="shared" si="119"/>
        <v>0.2414583630584565</v>
      </c>
      <c r="M915" s="99">
        <f t="shared" si="115"/>
        <v>0.91813000292389568</v>
      </c>
    </row>
    <row r="916" spans="1:13" x14ac:dyDescent="0.25">
      <c r="A916" s="24" t="str">
        <f t="shared" si="116"/>
        <v>Жук-трейл # 12 Купалье</v>
      </c>
      <c r="B916" s="43" t="str">
        <f t="shared" si="114"/>
        <v>Трейл 5 Н</v>
      </c>
      <c r="C916" s="43" t="str">
        <f t="shared" si="118"/>
        <v>Жук-трейл # 12 Купалье Трейл 5 Н</v>
      </c>
      <c r="D916" s="120">
        <f>VLOOKUP(C916,Гонки!$E$1:$O$30,11,FALSE)</f>
        <v>3.8024361272656297</v>
      </c>
      <c r="E916" s="31" t="s">
        <v>278</v>
      </c>
      <c r="F916" s="108">
        <f>IF(E916="Ж",VLOOKUP(C916,Гонки!$E$2:$Q$30,12,FALSE),VLOOKUP(C916,Гонки!$E$2:$Q$30,13,FALSE))</f>
        <v>27</v>
      </c>
      <c r="G916" s="123" t="s">
        <v>423</v>
      </c>
      <c r="H916" s="121">
        <v>1982</v>
      </c>
      <c r="I916" s="121">
        <v>3030</v>
      </c>
      <c r="J916" s="28" t="str">
        <f t="shared" si="117"/>
        <v>М</v>
      </c>
      <c r="K916" s="122">
        <v>3.3541666666666664E-2</v>
      </c>
      <c r="L916" s="90">
        <f t="shared" si="119"/>
        <v>0.21200010255719662</v>
      </c>
      <c r="M916" s="99">
        <f t="shared" si="115"/>
        <v>0.80611684894750302</v>
      </c>
    </row>
    <row r="917" spans="1:13" x14ac:dyDescent="0.25">
      <c r="A917" s="24" t="str">
        <f t="shared" si="116"/>
        <v>Жук-трейл # 12 Купалье</v>
      </c>
      <c r="B917" s="43" t="str">
        <f t="shared" si="114"/>
        <v>Трейл 5 Н</v>
      </c>
      <c r="C917" s="43" t="str">
        <f t="shared" si="118"/>
        <v>Жук-трейл # 12 Купалье Трейл 5 Н</v>
      </c>
      <c r="D917" s="120">
        <f>VLOOKUP(C917,Гонки!$E$1:$O$30,11,FALSE)</f>
        <v>3.8024361272656297</v>
      </c>
      <c r="E917" s="31" t="s">
        <v>278</v>
      </c>
      <c r="F917" s="108">
        <f>IF(E917="Ж",VLOOKUP(C917,Гонки!$E$2:$Q$30,12,FALSE),VLOOKUP(C917,Гонки!$E$2:$Q$30,13,FALSE))</f>
        <v>27</v>
      </c>
      <c r="G917" s="123" t="s">
        <v>814</v>
      </c>
      <c r="H917" s="121">
        <v>1987</v>
      </c>
      <c r="I917" s="121">
        <v>6122</v>
      </c>
      <c r="J917" s="28" t="str">
        <f t="shared" si="117"/>
        <v>М</v>
      </c>
      <c r="K917" s="122">
        <v>3.3541666666666664E-2</v>
      </c>
      <c r="L917" s="90">
        <f t="shared" si="119"/>
        <v>0.21200010255719662</v>
      </c>
      <c r="M917" s="99">
        <f t="shared" si="115"/>
        <v>0.80611684894750302</v>
      </c>
    </row>
    <row r="918" spans="1:13" x14ac:dyDescent="0.25">
      <c r="A918" s="24" t="str">
        <f t="shared" si="116"/>
        <v>Жук-трейл # 12 Купалье</v>
      </c>
      <c r="B918" s="43" t="str">
        <f t="shared" si="114"/>
        <v>Трейл 5 Н</v>
      </c>
      <c r="C918" s="43" t="str">
        <f t="shared" si="118"/>
        <v>Жук-трейл # 12 Купалье Трейл 5 Н</v>
      </c>
      <c r="D918" s="120">
        <f>VLOOKUP(C918,Гонки!$E$1:$O$30,11,FALSE)</f>
        <v>3.8024361272656297</v>
      </c>
      <c r="E918" s="31" t="s">
        <v>278</v>
      </c>
      <c r="F918" s="108">
        <f>IF(E918="Ж",VLOOKUP(C918,Гонки!$E$2:$Q$30,12,FALSE),VLOOKUP(C918,Гонки!$E$2:$Q$30,13,FALSE))</f>
        <v>27</v>
      </c>
      <c r="G918" s="123" t="s">
        <v>815</v>
      </c>
      <c r="H918" s="121">
        <v>1993</v>
      </c>
      <c r="I918" s="121" t="s">
        <v>667</v>
      </c>
      <c r="J918" s="28" t="str">
        <f t="shared" si="117"/>
        <v>М</v>
      </c>
      <c r="K918" s="122">
        <v>3.4502314814814812E-2</v>
      </c>
      <c r="L918" s="90">
        <f t="shared" si="119"/>
        <v>0.19478041478579025</v>
      </c>
      <c r="M918" s="99">
        <f t="shared" si="115"/>
        <v>0.74064008606527332</v>
      </c>
    </row>
    <row r="919" spans="1:13" x14ac:dyDescent="0.25">
      <c r="A919" s="24" t="str">
        <f t="shared" si="116"/>
        <v>Жук-трейл # 12 Купалье</v>
      </c>
      <c r="B919" s="43" t="str">
        <f t="shared" si="114"/>
        <v>Трейл 5 Н</v>
      </c>
      <c r="C919" s="43" t="str">
        <f t="shared" si="118"/>
        <v>Жук-трейл # 12 Купалье Трейл 5 Н</v>
      </c>
      <c r="D919" s="120">
        <f>VLOOKUP(C919,Гонки!$E$1:$O$30,11,FALSE)</f>
        <v>3.8024361272656297</v>
      </c>
      <c r="E919" s="31" t="s">
        <v>278</v>
      </c>
      <c r="F919" s="108">
        <f>IF(E919="Ж",VLOOKUP(C919,Гонки!$E$2:$Q$30,12,FALSE),VLOOKUP(C919,Гонки!$E$2:$Q$30,13,FALSE))</f>
        <v>27</v>
      </c>
      <c r="G919" s="123" t="s">
        <v>816</v>
      </c>
      <c r="H919" s="121">
        <v>1995</v>
      </c>
      <c r="I919" s="121">
        <v>6138</v>
      </c>
      <c r="J919" s="28" t="str">
        <f t="shared" si="117"/>
        <v>М</v>
      </c>
      <c r="K919" s="122">
        <v>3.4687500000000003E-2</v>
      </c>
      <c r="L919" s="90">
        <f t="shared" si="119"/>
        <v>0.19167743345975632</v>
      </c>
      <c r="M919" s="99">
        <f t="shared" si="115"/>
        <v>0.7288411977689313</v>
      </c>
    </row>
    <row r="920" spans="1:13" x14ac:dyDescent="0.25">
      <c r="A920" s="24" t="str">
        <f t="shared" si="116"/>
        <v>Жук-трейл # 12 Купалье</v>
      </c>
      <c r="B920" s="43" t="str">
        <f t="shared" si="114"/>
        <v>Трейл 5 Н</v>
      </c>
      <c r="C920" s="43" t="str">
        <f t="shared" si="118"/>
        <v>Жук-трейл # 12 Купалье Трейл 5 Н</v>
      </c>
      <c r="D920" s="120">
        <f>VLOOKUP(C920,Гонки!$E$1:$O$30,11,FALSE)</f>
        <v>3.8024361272656297</v>
      </c>
      <c r="E920" s="31" t="s">
        <v>278</v>
      </c>
      <c r="F920" s="108">
        <f>IF(E920="Ж",VLOOKUP(C920,Гонки!$E$2:$Q$30,12,FALSE),VLOOKUP(C920,Гонки!$E$2:$Q$30,13,FALSE))</f>
        <v>27</v>
      </c>
      <c r="G920" s="123" t="s">
        <v>817</v>
      </c>
      <c r="H920" s="121">
        <v>1984</v>
      </c>
      <c r="I920" s="121" t="s">
        <v>667</v>
      </c>
      <c r="J920" s="28" t="str">
        <f t="shared" si="117"/>
        <v>М</v>
      </c>
      <c r="K920" s="122">
        <v>3.5972222222222218E-2</v>
      </c>
      <c r="L920" s="90">
        <f t="shared" si="119"/>
        <v>0.17186529349436888</v>
      </c>
      <c r="M920" s="99">
        <f t="shared" si="115"/>
        <v>0.65350680100609881</v>
      </c>
    </row>
    <row r="921" spans="1:13" x14ac:dyDescent="0.25">
      <c r="A921" s="24" t="str">
        <f t="shared" si="116"/>
        <v>Жук-трейл # 12 Купалье</v>
      </c>
      <c r="B921" s="43" t="str">
        <f t="shared" si="114"/>
        <v>Трейл 5 Н</v>
      </c>
      <c r="C921" s="43" t="str">
        <f t="shared" si="118"/>
        <v>Жук-трейл # 12 Купалье Трейл 5 Н</v>
      </c>
      <c r="D921" s="120">
        <f>VLOOKUP(C921,Гонки!$E$1:$O$30,11,FALSE)</f>
        <v>3.8024361272656297</v>
      </c>
      <c r="E921" s="31" t="s">
        <v>278</v>
      </c>
      <c r="F921" s="108">
        <f>IF(E921="Ж",VLOOKUP(C921,Гонки!$E$2:$Q$30,12,FALSE),VLOOKUP(C921,Гонки!$E$2:$Q$30,13,FALSE))</f>
        <v>27</v>
      </c>
      <c r="G921" s="123" t="s">
        <v>243</v>
      </c>
      <c r="H921" s="121">
        <v>1976</v>
      </c>
      <c r="I921" s="121" t="s">
        <v>667</v>
      </c>
      <c r="J921" s="28" t="str">
        <f t="shared" si="117"/>
        <v>М</v>
      </c>
      <c r="K921" s="122">
        <v>3.6249999999999998E-2</v>
      </c>
      <c r="L921" s="90">
        <f t="shared" si="119"/>
        <v>0.16794456517282391</v>
      </c>
      <c r="M921" s="99">
        <f t="shared" si="115"/>
        <v>0.63859848199106273</v>
      </c>
    </row>
    <row r="922" spans="1:13" x14ac:dyDescent="0.25">
      <c r="A922" s="24" t="str">
        <f t="shared" si="116"/>
        <v>Жук-трейл # 12 Купалье</v>
      </c>
      <c r="B922" s="43" t="str">
        <f t="shared" si="114"/>
        <v>Трейл 5 Н</v>
      </c>
      <c r="C922" s="43" t="str">
        <f t="shared" si="118"/>
        <v>Жук-трейл # 12 Купалье Трейл 5 Н</v>
      </c>
      <c r="D922" s="120">
        <f>VLOOKUP(C922,Гонки!$E$1:$O$30,11,FALSE)</f>
        <v>3.8024361272656297</v>
      </c>
      <c r="E922" s="31" t="s">
        <v>278</v>
      </c>
      <c r="F922" s="108">
        <f>IF(E922="Ж",VLOOKUP(C922,Гонки!$E$2:$Q$30,12,FALSE),VLOOKUP(C922,Гонки!$E$2:$Q$30,13,FALSE))</f>
        <v>27</v>
      </c>
      <c r="G922" s="123" t="s">
        <v>818</v>
      </c>
      <c r="H922" s="121">
        <v>1986</v>
      </c>
      <c r="I922" s="121">
        <v>2944</v>
      </c>
      <c r="J922" s="28" t="str">
        <f t="shared" si="117"/>
        <v>М</v>
      </c>
      <c r="K922" s="122">
        <v>3.6307870370370372E-2</v>
      </c>
      <c r="L922" s="90">
        <f t="shared" si="119"/>
        <v>0.16714279425797915</v>
      </c>
      <c r="M922" s="99">
        <f t="shared" si="115"/>
        <v>0.63554979929866617</v>
      </c>
    </row>
    <row r="923" spans="1:13" x14ac:dyDescent="0.25">
      <c r="A923" s="24" t="str">
        <f t="shared" si="116"/>
        <v>Жук-трейл # 12 Купалье</v>
      </c>
      <c r="B923" s="43" t="str">
        <f t="shared" si="114"/>
        <v>Трейл 5 Н</v>
      </c>
      <c r="C923" s="43" t="str">
        <f t="shared" si="118"/>
        <v>Жук-трейл # 12 Купалье Трейл 5 Н</v>
      </c>
      <c r="D923" s="120">
        <f>VLOOKUP(C923,Гонки!$E$1:$O$30,11,FALSE)</f>
        <v>3.8024361272656297</v>
      </c>
      <c r="E923" s="31" t="s">
        <v>278</v>
      </c>
      <c r="F923" s="108">
        <f>IF(E923="Ж",VLOOKUP(C923,Гонки!$E$2:$Q$30,12,FALSE),VLOOKUP(C923,Гонки!$E$2:$Q$30,13,FALSE))</f>
        <v>27</v>
      </c>
      <c r="G923" s="123" t="s">
        <v>819</v>
      </c>
      <c r="H923" s="121">
        <v>1971</v>
      </c>
      <c r="I923" s="121" t="s">
        <v>667</v>
      </c>
      <c r="J923" s="28" t="str">
        <f t="shared" si="117"/>
        <v>М</v>
      </c>
      <c r="K923" s="122">
        <v>3.8784722222222227E-2</v>
      </c>
      <c r="L923" s="90">
        <f t="shared" si="119"/>
        <v>0.13712225002228698</v>
      </c>
      <c r="M923" s="99">
        <f t="shared" si="115"/>
        <v>0.52139859733669436</v>
      </c>
    </row>
    <row r="924" spans="1:13" x14ac:dyDescent="0.25">
      <c r="A924" s="24" t="str">
        <f t="shared" si="116"/>
        <v>Жук-трейл # 12 Купалье</v>
      </c>
      <c r="B924" s="43" t="str">
        <f t="shared" si="114"/>
        <v>Трейл 5 Н</v>
      </c>
      <c r="C924" s="43" t="str">
        <f t="shared" si="118"/>
        <v>Жук-трейл # 12 Купалье Трейл 5 Н</v>
      </c>
      <c r="D924" s="120">
        <f>VLOOKUP(C924,Гонки!$E$1:$O$30,11,FALSE)</f>
        <v>3.8024361272656297</v>
      </c>
      <c r="E924" s="31" t="s">
        <v>278</v>
      </c>
      <c r="F924" s="108">
        <f>IF(E924="Ж",VLOOKUP(C924,Гонки!$E$2:$Q$30,12,FALSE),VLOOKUP(C924,Гонки!$E$2:$Q$30,13,FALSE))</f>
        <v>27</v>
      </c>
      <c r="G924" s="123" t="s">
        <v>820</v>
      </c>
      <c r="H924" s="121">
        <v>1988</v>
      </c>
      <c r="I924" s="121">
        <v>6077</v>
      </c>
      <c r="J924" s="28" t="str">
        <f t="shared" si="117"/>
        <v>М</v>
      </c>
      <c r="K924" s="122">
        <v>5.061342592592593E-2</v>
      </c>
      <c r="L924" s="90">
        <f t="shared" si="119"/>
        <v>6.17010823462062E-2</v>
      </c>
      <c r="M924" s="99">
        <f t="shared" si="115"/>
        <v>0.23461442460460602</v>
      </c>
    </row>
    <row r="925" spans="1:13" x14ac:dyDescent="0.25">
      <c r="A925" s="24" t="str">
        <f t="shared" si="116"/>
        <v>Жук-трейл # 12 Купалье</v>
      </c>
      <c r="B925" s="43" t="str">
        <f t="shared" si="114"/>
        <v>Трейл 5 Н</v>
      </c>
      <c r="C925" s="43" t="str">
        <f t="shared" si="118"/>
        <v>Жук-трейл # 12 Купалье Трейл 5 Н</v>
      </c>
      <c r="D925" s="120">
        <f>VLOOKUP(C925,Гонки!$E$1:$O$30,11,FALSE)</f>
        <v>3.8024361272656297</v>
      </c>
      <c r="E925" s="31" t="s">
        <v>278</v>
      </c>
      <c r="F925" s="108">
        <f>IF(E925="Ж",VLOOKUP(C925,Гонки!$E$2:$Q$30,12,FALSE),VLOOKUP(C925,Гонки!$E$2:$Q$30,13,FALSE))</f>
        <v>27</v>
      </c>
      <c r="G925" s="123" t="s">
        <v>821</v>
      </c>
      <c r="H925" s="121">
        <v>1958</v>
      </c>
      <c r="I925" s="121">
        <v>6127</v>
      </c>
      <c r="J925" s="28" t="str">
        <f t="shared" si="117"/>
        <v>М</v>
      </c>
      <c r="K925" s="122">
        <v>6.069444444444444E-2</v>
      </c>
      <c r="L925" s="90">
        <f t="shared" si="119"/>
        <v>3.5780233083944429E-2</v>
      </c>
      <c r="M925" s="99">
        <f t="shared" si="115"/>
        <v>0.13605205092037523</v>
      </c>
    </row>
    <row r="926" spans="1:13" x14ac:dyDescent="0.25">
      <c r="A926" s="24" t="str">
        <f t="shared" si="116"/>
        <v>Жук-трейл # 12 Купалье</v>
      </c>
      <c r="B926" s="43" t="str">
        <f>Гонки!D21</f>
        <v>Трейл 10 Н</v>
      </c>
      <c r="C926" s="43" t="str">
        <f t="shared" si="118"/>
        <v>Жук-трейл # 12 Купалье Трейл 10 Н</v>
      </c>
      <c r="D926" s="120">
        <f>VLOOKUP(C926,Гонки!$E$1:$O$30,11,FALSE)</f>
        <v>6.1770757127260634</v>
      </c>
      <c r="E926" s="31" t="s">
        <v>64</v>
      </c>
      <c r="F926" s="154">
        <f>IF(E926="Ж",VLOOKUP(C926,Гонки!$E$2:$Q$30,12,FALSE),VLOOKUP(C926,Гонки!$E$2:$Q$30,13,FALSE))</f>
        <v>30</v>
      </c>
      <c r="G926" s="123" t="s">
        <v>671</v>
      </c>
      <c r="H926" s="121">
        <v>1986</v>
      </c>
      <c r="I926" s="121">
        <v>3250</v>
      </c>
      <c r="J926" s="28" t="str">
        <f t="shared" si="117"/>
        <v>Ж</v>
      </c>
      <c r="K926" s="122">
        <v>4.6782407407407411E-2</v>
      </c>
      <c r="L926" s="90">
        <f>($K$926/K926)^3</f>
        <v>1</v>
      </c>
      <c r="M926" s="99">
        <f t="shared" si="115"/>
        <v>6.1770757127260634</v>
      </c>
    </row>
    <row r="927" spans="1:13" x14ac:dyDescent="0.25">
      <c r="A927" s="24" t="str">
        <f t="shared" si="116"/>
        <v>Жук-трейл # 12 Купалье</v>
      </c>
      <c r="B927" s="43" t="str">
        <f>$B$926</f>
        <v>Трейл 10 Н</v>
      </c>
      <c r="C927" s="43" t="str">
        <f t="shared" si="118"/>
        <v>Жук-трейл # 12 Купалье Трейл 10 Н</v>
      </c>
      <c r="D927" s="120">
        <f>VLOOKUP(C927,Гонки!$E$1:$O$30,11,FALSE)</f>
        <v>6.1770757127260634</v>
      </c>
      <c r="E927" s="31" t="s">
        <v>64</v>
      </c>
      <c r="F927" s="154">
        <f>IF(E927="Ж",VLOOKUP(C927,Гонки!$E$2:$Q$30,12,FALSE),VLOOKUP(C927,Гонки!$E$2:$Q$30,13,FALSE))</f>
        <v>30</v>
      </c>
      <c r="G927" s="123" t="s">
        <v>755</v>
      </c>
      <c r="H927" s="121">
        <v>1994</v>
      </c>
      <c r="I927" s="121" t="s">
        <v>667</v>
      </c>
      <c r="J927" s="28" t="str">
        <f t="shared" si="117"/>
        <v>Ж</v>
      </c>
      <c r="K927" s="122">
        <v>4.8784722222222222E-2</v>
      </c>
      <c r="L927" s="90">
        <f t="shared" ref="L927:L955" si="120">($K$926/K927)^3</f>
        <v>0.88185298775571497</v>
      </c>
      <c r="M927" s="99">
        <f t="shared" si="115"/>
        <v>5.4472726728607412</v>
      </c>
    </row>
    <row r="928" spans="1:13" x14ac:dyDescent="0.25">
      <c r="A928" s="24" t="str">
        <f t="shared" si="116"/>
        <v>Жук-трейл # 12 Купалье</v>
      </c>
      <c r="B928" s="43" t="str">
        <f t="shared" ref="B928:B991" si="121">$B$926</f>
        <v>Трейл 10 Н</v>
      </c>
      <c r="C928" s="43" t="str">
        <f t="shared" si="118"/>
        <v>Жук-трейл # 12 Купалье Трейл 10 Н</v>
      </c>
      <c r="D928" s="120">
        <f>VLOOKUP(C928,Гонки!$E$1:$O$30,11,FALSE)</f>
        <v>6.1770757127260634</v>
      </c>
      <c r="E928" s="31" t="s">
        <v>64</v>
      </c>
      <c r="F928" s="154">
        <f>IF(E928="Ж",VLOOKUP(C928,Гонки!$E$2:$Q$30,12,FALSE),VLOOKUP(C928,Гонки!$E$2:$Q$30,13,FALSE))</f>
        <v>30</v>
      </c>
      <c r="G928" s="123" t="s">
        <v>426</v>
      </c>
      <c r="H928" s="121">
        <v>1993</v>
      </c>
      <c r="I928" s="121">
        <v>4491</v>
      </c>
      <c r="J928" s="28" t="str">
        <f t="shared" si="117"/>
        <v>Ж</v>
      </c>
      <c r="K928" s="122">
        <v>4.9375000000000002E-2</v>
      </c>
      <c r="L928" s="90">
        <f t="shared" si="120"/>
        <v>0.85060195039351472</v>
      </c>
      <c r="M928" s="99">
        <f t="shared" si="115"/>
        <v>5.2542326489731996</v>
      </c>
    </row>
    <row r="929" spans="1:13" x14ac:dyDescent="0.25">
      <c r="A929" s="24" t="str">
        <f t="shared" si="116"/>
        <v>Жук-трейл # 12 Купалье</v>
      </c>
      <c r="B929" s="43" t="str">
        <f t="shared" si="121"/>
        <v>Трейл 10 Н</v>
      </c>
      <c r="C929" s="43" t="str">
        <f t="shared" si="118"/>
        <v>Жук-трейл # 12 Купалье Трейл 10 Н</v>
      </c>
      <c r="D929" s="120">
        <f>VLOOKUP(C929,Гонки!$E$1:$O$30,11,FALSE)</f>
        <v>6.1770757127260634</v>
      </c>
      <c r="E929" s="31" t="s">
        <v>64</v>
      </c>
      <c r="F929" s="154">
        <f>IF(E929="Ж",VLOOKUP(C929,Гонки!$E$2:$Q$30,12,FALSE),VLOOKUP(C929,Гонки!$E$2:$Q$30,13,FALSE))</f>
        <v>30</v>
      </c>
      <c r="G929" s="123" t="s">
        <v>176</v>
      </c>
      <c r="H929" s="121">
        <v>1987</v>
      </c>
      <c r="I929" s="121">
        <v>2447</v>
      </c>
      <c r="J929" s="28" t="str">
        <f t="shared" si="117"/>
        <v>Ж</v>
      </c>
      <c r="K929" s="122">
        <v>5.230324074074074E-2</v>
      </c>
      <c r="L929" s="90">
        <f t="shared" si="120"/>
        <v>0.71558611248873027</v>
      </c>
      <c r="M929" s="99">
        <f t="shared" si="115"/>
        <v>4.4202295958181965</v>
      </c>
    </row>
    <row r="930" spans="1:13" x14ac:dyDescent="0.25">
      <c r="A930" s="24" t="str">
        <f t="shared" si="116"/>
        <v>Жук-трейл # 12 Купалье</v>
      </c>
      <c r="B930" s="43" t="str">
        <f t="shared" si="121"/>
        <v>Трейл 10 Н</v>
      </c>
      <c r="C930" s="43" t="str">
        <f t="shared" si="118"/>
        <v>Жук-трейл # 12 Купалье Трейл 10 Н</v>
      </c>
      <c r="D930" s="120">
        <f>VLOOKUP(C930,Гонки!$E$1:$O$30,11,FALSE)</f>
        <v>6.1770757127260634</v>
      </c>
      <c r="E930" s="31" t="s">
        <v>64</v>
      </c>
      <c r="F930" s="154">
        <f>IF(E930="Ж",VLOOKUP(C930,Гонки!$E$2:$Q$30,12,FALSE),VLOOKUP(C930,Гонки!$E$2:$Q$30,13,FALSE))</f>
        <v>30</v>
      </c>
      <c r="G930" s="123" t="s">
        <v>756</v>
      </c>
      <c r="H930" s="121">
        <v>1990</v>
      </c>
      <c r="I930" s="121">
        <v>4367</v>
      </c>
      <c r="J930" s="28" t="str">
        <f t="shared" si="117"/>
        <v>Ж</v>
      </c>
      <c r="K930" s="122">
        <v>5.707175925925926E-2</v>
      </c>
      <c r="L930" s="90">
        <f t="shared" si="120"/>
        <v>0.55078730274450705</v>
      </c>
      <c r="M930" s="99">
        <f t="shared" si="115"/>
        <v>3.4022548706609919</v>
      </c>
    </row>
    <row r="931" spans="1:13" x14ac:dyDescent="0.25">
      <c r="A931" s="24" t="str">
        <f t="shared" si="116"/>
        <v>Жук-трейл # 12 Купалье</v>
      </c>
      <c r="B931" s="43" t="str">
        <f t="shared" si="121"/>
        <v>Трейл 10 Н</v>
      </c>
      <c r="C931" s="43" t="str">
        <f t="shared" si="118"/>
        <v>Жук-трейл # 12 Купалье Трейл 10 Н</v>
      </c>
      <c r="D931" s="120">
        <f>VLOOKUP(C931,Гонки!$E$1:$O$30,11,FALSE)</f>
        <v>6.1770757127260634</v>
      </c>
      <c r="E931" s="31" t="s">
        <v>64</v>
      </c>
      <c r="F931" s="154">
        <f>IF(E931="Ж",VLOOKUP(C931,Гонки!$E$2:$Q$30,12,FALSE),VLOOKUP(C931,Гонки!$E$2:$Q$30,13,FALSE))</f>
        <v>30</v>
      </c>
      <c r="G931" s="123" t="s">
        <v>603</v>
      </c>
      <c r="H931" s="121">
        <v>1981</v>
      </c>
      <c r="I931" s="121">
        <v>4050</v>
      </c>
      <c r="J931" s="28" t="str">
        <f t="shared" si="117"/>
        <v>Ж</v>
      </c>
      <c r="K931" s="122">
        <v>5.949074074074074E-2</v>
      </c>
      <c r="L931" s="90">
        <f t="shared" si="120"/>
        <v>0.48629473831861547</v>
      </c>
      <c r="M931" s="99">
        <f t="shared" si="115"/>
        <v>3.0038794172943963</v>
      </c>
    </row>
    <row r="932" spans="1:13" x14ac:dyDescent="0.25">
      <c r="A932" s="24" t="str">
        <f t="shared" si="116"/>
        <v>Жук-трейл # 12 Купалье</v>
      </c>
      <c r="B932" s="43" t="str">
        <f t="shared" si="121"/>
        <v>Трейл 10 Н</v>
      </c>
      <c r="C932" s="43" t="str">
        <f t="shared" si="118"/>
        <v>Жук-трейл # 12 Купалье Трейл 10 Н</v>
      </c>
      <c r="D932" s="120">
        <f>VLOOKUP(C932,Гонки!$E$1:$O$30,11,FALSE)</f>
        <v>6.1770757127260634</v>
      </c>
      <c r="E932" s="31" t="s">
        <v>64</v>
      </c>
      <c r="F932" s="154">
        <f>IF(E932="Ж",VLOOKUP(C932,Гонки!$E$2:$Q$30,12,FALSE),VLOOKUP(C932,Гонки!$E$2:$Q$30,13,FALSE))</f>
        <v>30</v>
      </c>
      <c r="G932" s="123" t="s">
        <v>757</v>
      </c>
      <c r="H932" s="121">
        <v>1997</v>
      </c>
      <c r="I932" s="121">
        <v>6132</v>
      </c>
      <c r="J932" s="28" t="str">
        <f t="shared" si="117"/>
        <v>Ж</v>
      </c>
      <c r="K932" s="122">
        <v>6.0636574074074079E-2</v>
      </c>
      <c r="L932" s="90">
        <f t="shared" si="120"/>
        <v>0.45924425507237165</v>
      </c>
      <c r="M932" s="99">
        <f t="shared" si="115"/>
        <v>2.8367865342165204</v>
      </c>
    </row>
    <row r="933" spans="1:13" x14ac:dyDescent="0.25">
      <c r="A933" s="24" t="str">
        <f t="shared" si="116"/>
        <v>Жук-трейл # 12 Купалье</v>
      </c>
      <c r="B933" s="43" t="str">
        <f t="shared" si="121"/>
        <v>Трейл 10 Н</v>
      </c>
      <c r="C933" s="43" t="str">
        <f t="shared" si="118"/>
        <v>Жук-трейл # 12 Купалье Трейл 10 Н</v>
      </c>
      <c r="D933" s="120">
        <f>VLOOKUP(C933,Гонки!$E$1:$O$30,11,FALSE)</f>
        <v>6.1770757127260634</v>
      </c>
      <c r="E933" s="31" t="s">
        <v>64</v>
      </c>
      <c r="F933" s="154">
        <f>IF(E933="Ж",VLOOKUP(C933,Гонки!$E$2:$Q$30,12,FALSE),VLOOKUP(C933,Гонки!$E$2:$Q$30,13,FALSE))</f>
        <v>30</v>
      </c>
      <c r="G933" s="123" t="s">
        <v>758</v>
      </c>
      <c r="H933" s="121">
        <v>1985</v>
      </c>
      <c r="I933" s="121">
        <v>4611</v>
      </c>
      <c r="J933" s="28" t="str">
        <f t="shared" si="117"/>
        <v>Ж</v>
      </c>
      <c r="K933" s="122">
        <v>6.1608796296296293E-2</v>
      </c>
      <c r="L933" s="90">
        <f t="shared" si="120"/>
        <v>0.43784412732648897</v>
      </c>
      <c r="M933" s="99">
        <f t="shared" si="115"/>
        <v>2.7045963248681932</v>
      </c>
    </row>
    <row r="934" spans="1:13" x14ac:dyDescent="0.25">
      <c r="A934" s="24" t="str">
        <f t="shared" si="116"/>
        <v>Жук-трейл # 12 Купалье</v>
      </c>
      <c r="B934" s="43" t="str">
        <f t="shared" si="121"/>
        <v>Трейл 10 Н</v>
      </c>
      <c r="C934" s="43" t="str">
        <f t="shared" si="118"/>
        <v>Жук-трейл # 12 Купалье Трейл 10 Н</v>
      </c>
      <c r="D934" s="120">
        <f>VLOOKUP(C934,Гонки!$E$1:$O$30,11,FALSE)</f>
        <v>6.1770757127260634</v>
      </c>
      <c r="E934" s="31" t="s">
        <v>64</v>
      </c>
      <c r="F934" s="154">
        <f>IF(E934="Ж",VLOOKUP(C934,Гонки!$E$2:$Q$30,12,FALSE),VLOOKUP(C934,Гонки!$E$2:$Q$30,13,FALSE))</f>
        <v>30</v>
      </c>
      <c r="G934" s="123" t="s">
        <v>370</v>
      </c>
      <c r="H934" s="121">
        <v>1977</v>
      </c>
      <c r="I934" s="121">
        <v>4524</v>
      </c>
      <c r="J934" s="28" t="str">
        <f t="shared" si="117"/>
        <v>Ж</v>
      </c>
      <c r="K934" s="122">
        <v>6.236111111111111E-2</v>
      </c>
      <c r="L934" s="90">
        <f t="shared" si="120"/>
        <v>0.42218827350206045</v>
      </c>
      <c r="M934" s="99">
        <f t="shared" ref="M934:M997" si="122">(D934)*L934</f>
        <v>2.6078889304473263</v>
      </c>
    </row>
    <row r="935" spans="1:13" x14ac:dyDescent="0.25">
      <c r="A935" s="24" t="str">
        <f t="shared" si="116"/>
        <v>Жук-трейл # 12 Купалье</v>
      </c>
      <c r="B935" s="43" t="str">
        <f t="shared" si="121"/>
        <v>Трейл 10 Н</v>
      </c>
      <c r="C935" s="43" t="str">
        <f t="shared" si="118"/>
        <v>Жук-трейл # 12 Купалье Трейл 10 Н</v>
      </c>
      <c r="D935" s="120">
        <f>VLOOKUP(C935,Гонки!$E$1:$O$30,11,FALSE)</f>
        <v>6.1770757127260634</v>
      </c>
      <c r="E935" s="31" t="s">
        <v>64</v>
      </c>
      <c r="F935" s="154">
        <f>IF(E935="Ж",VLOOKUP(C935,Гонки!$E$2:$Q$30,12,FALSE),VLOOKUP(C935,Гонки!$E$2:$Q$30,13,FALSE))</f>
        <v>30</v>
      </c>
      <c r="G935" s="123" t="s">
        <v>759</v>
      </c>
      <c r="H935" s="121">
        <v>1980</v>
      </c>
      <c r="I935" s="121">
        <v>3963</v>
      </c>
      <c r="J935" s="28" t="str">
        <f t="shared" si="117"/>
        <v>Ж</v>
      </c>
      <c r="K935" s="122">
        <v>6.2824074074074074E-2</v>
      </c>
      <c r="L935" s="90">
        <f t="shared" si="120"/>
        <v>0.4129233200599266</v>
      </c>
      <c r="M935" s="99">
        <f t="shared" si="122"/>
        <v>2.5506586115603835</v>
      </c>
    </row>
    <row r="936" spans="1:13" x14ac:dyDescent="0.25">
      <c r="A936" s="24" t="str">
        <f t="shared" si="116"/>
        <v>Жук-трейл # 12 Купалье</v>
      </c>
      <c r="B936" s="43" t="str">
        <f t="shared" si="121"/>
        <v>Трейл 10 Н</v>
      </c>
      <c r="C936" s="43" t="str">
        <f t="shared" si="118"/>
        <v>Жук-трейл # 12 Купалье Трейл 10 Н</v>
      </c>
      <c r="D936" s="120">
        <f>VLOOKUP(C936,Гонки!$E$1:$O$30,11,FALSE)</f>
        <v>6.1770757127260634</v>
      </c>
      <c r="E936" s="31" t="s">
        <v>64</v>
      </c>
      <c r="F936" s="154">
        <f>IF(E936="Ж",VLOOKUP(C936,Гонки!$E$2:$Q$30,12,FALSE),VLOOKUP(C936,Гонки!$E$2:$Q$30,13,FALSE))</f>
        <v>30</v>
      </c>
      <c r="G936" s="123" t="s">
        <v>760</v>
      </c>
      <c r="H936" s="121">
        <v>1976</v>
      </c>
      <c r="I936" s="121">
        <v>337</v>
      </c>
      <c r="J936" s="28" t="str">
        <f t="shared" si="117"/>
        <v>Ж</v>
      </c>
      <c r="K936" s="122">
        <v>6.3159722222222228E-2</v>
      </c>
      <c r="L936" s="90">
        <f t="shared" si="120"/>
        <v>0.40637507830443503</v>
      </c>
      <c r="M936" s="99">
        <f t="shared" si="122"/>
        <v>2.5102096264514779</v>
      </c>
    </row>
    <row r="937" spans="1:13" x14ac:dyDescent="0.25">
      <c r="A937" s="24" t="str">
        <f t="shared" si="116"/>
        <v>Жук-трейл # 12 Купалье</v>
      </c>
      <c r="B937" s="43" t="str">
        <f t="shared" si="121"/>
        <v>Трейл 10 Н</v>
      </c>
      <c r="C937" s="43" t="str">
        <f t="shared" si="118"/>
        <v>Жук-трейл # 12 Купалье Трейл 10 Н</v>
      </c>
      <c r="D937" s="120">
        <f>VLOOKUP(C937,Гонки!$E$1:$O$30,11,FALSE)</f>
        <v>6.1770757127260634</v>
      </c>
      <c r="E937" s="31" t="s">
        <v>64</v>
      </c>
      <c r="F937" s="154">
        <f>IF(E937="Ж",VLOOKUP(C937,Гонки!$E$2:$Q$30,12,FALSE),VLOOKUP(C937,Гонки!$E$2:$Q$30,13,FALSE))</f>
        <v>30</v>
      </c>
      <c r="G937" s="123" t="s">
        <v>761</v>
      </c>
      <c r="H937" s="121">
        <v>1984</v>
      </c>
      <c r="I937" s="121">
        <v>6088</v>
      </c>
      <c r="J937" s="28" t="str">
        <f t="shared" si="117"/>
        <v>Ж</v>
      </c>
      <c r="K937" s="122">
        <v>6.4791666666666664E-2</v>
      </c>
      <c r="L937" s="90">
        <f t="shared" si="120"/>
        <v>0.37643521572496708</v>
      </c>
      <c r="M937" s="99">
        <f t="shared" si="122"/>
        <v>2.3252688284694902</v>
      </c>
    </row>
    <row r="938" spans="1:13" x14ac:dyDescent="0.25">
      <c r="A938" s="24" t="str">
        <f t="shared" si="116"/>
        <v>Жук-трейл # 12 Купалье</v>
      </c>
      <c r="B938" s="43" t="str">
        <f t="shared" si="121"/>
        <v>Трейл 10 Н</v>
      </c>
      <c r="C938" s="43" t="str">
        <f t="shared" si="118"/>
        <v>Жук-трейл # 12 Купалье Трейл 10 Н</v>
      </c>
      <c r="D938" s="120">
        <f>VLOOKUP(C938,Гонки!$E$1:$O$30,11,FALSE)</f>
        <v>6.1770757127260634</v>
      </c>
      <c r="E938" s="31" t="s">
        <v>64</v>
      </c>
      <c r="F938" s="154">
        <f>IF(E938="Ж",VLOOKUP(C938,Гонки!$E$2:$Q$30,12,FALSE),VLOOKUP(C938,Гонки!$E$2:$Q$30,13,FALSE))</f>
        <v>30</v>
      </c>
      <c r="G938" s="123" t="s">
        <v>762</v>
      </c>
      <c r="H938" s="121">
        <v>1987</v>
      </c>
      <c r="I938" s="121">
        <v>6124</v>
      </c>
      <c r="J938" s="28" t="str">
        <f t="shared" si="117"/>
        <v>Ж</v>
      </c>
      <c r="K938" s="122">
        <v>6.5069444444444444E-2</v>
      </c>
      <c r="L938" s="90">
        <f t="shared" si="120"/>
        <v>0.37163482483764987</v>
      </c>
      <c r="M938" s="99">
        <f t="shared" si="122"/>
        <v>2.2956164505078518</v>
      </c>
    </row>
    <row r="939" spans="1:13" x14ac:dyDescent="0.25">
      <c r="A939" s="24" t="str">
        <f t="shared" si="116"/>
        <v>Жук-трейл # 12 Купалье</v>
      </c>
      <c r="B939" s="43" t="str">
        <f t="shared" si="121"/>
        <v>Трейл 10 Н</v>
      </c>
      <c r="C939" s="43" t="str">
        <f t="shared" si="118"/>
        <v>Жук-трейл # 12 Купалье Трейл 10 Н</v>
      </c>
      <c r="D939" s="120">
        <f>VLOOKUP(C939,Гонки!$E$1:$O$30,11,FALSE)</f>
        <v>6.1770757127260634</v>
      </c>
      <c r="E939" s="31" t="s">
        <v>64</v>
      </c>
      <c r="F939" s="154">
        <f>IF(E939="Ж",VLOOKUP(C939,Гонки!$E$2:$Q$30,12,FALSE),VLOOKUP(C939,Гонки!$E$2:$Q$30,13,FALSE))</f>
        <v>30</v>
      </c>
      <c r="G939" s="123" t="s">
        <v>763</v>
      </c>
      <c r="H939" s="121">
        <v>1991</v>
      </c>
      <c r="I939" s="121">
        <v>6101</v>
      </c>
      <c r="J939" s="28" t="str">
        <f t="shared" si="117"/>
        <v>Ж</v>
      </c>
      <c r="K939" s="122">
        <v>6.6122685185185187E-2</v>
      </c>
      <c r="L939" s="90">
        <f t="shared" si="120"/>
        <v>0.35415734674081212</v>
      </c>
      <c r="M939" s="99">
        <f t="shared" si="122"/>
        <v>2.1876567450361737</v>
      </c>
    </row>
    <row r="940" spans="1:13" x14ac:dyDescent="0.25">
      <c r="A940" s="24" t="str">
        <f t="shared" si="116"/>
        <v>Жук-трейл # 12 Купалье</v>
      </c>
      <c r="B940" s="43" t="str">
        <f t="shared" si="121"/>
        <v>Трейл 10 Н</v>
      </c>
      <c r="C940" s="43" t="str">
        <f t="shared" si="118"/>
        <v>Жук-трейл # 12 Купалье Трейл 10 Н</v>
      </c>
      <c r="D940" s="120">
        <f>VLOOKUP(C940,Гонки!$E$1:$O$30,11,FALSE)</f>
        <v>6.1770757127260634</v>
      </c>
      <c r="E940" s="31" t="s">
        <v>64</v>
      </c>
      <c r="F940" s="154">
        <f>IF(E940="Ж",VLOOKUP(C940,Гонки!$E$2:$Q$30,12,FALSE),VLOOKUP(C940,Гонки!$E$2:$Q$30,13,FALSE))</f>
        <v>30</v>
      </c>
      <c r="G940" s="123" t="s">
        <v>377</v>
      </c>
      <c r="H940" s="121">
        <v>1989</v>
      </c>
      <c r="I940" s="121">
        <v>2655</v>
      </c>
      <c r="J940" s="28" t="str">
        <f t="shared" si="117"/>
        <v>Ж</v>
      </c>
      <c r="K940" s="122">
        <v>6.7337962962962961E-2</v>
      </c>
      <c r="L940" s="90">
        <f t="shared" si="120"/>
        <v>0.3353264234305659</v>
      </c>
      <c r="M940" s="99">
        <f t="shared" si="122"/>
        <v>2.0713367060082444</v>
      </c>
    </row>
    <row r="941" spans="1:13" x14ac:dyDescent="0.25">
      <c r="A941" s="24" t="str">
        <f t="shared" si="116"/>
        <v>Жук-трейл # 12 Купалье</v>
      </c>
      <c r="B941" s="43" t="str">
        <f t="shared" si="121"/>
        <v>Трейл 10 Н</v>
      </c>
      <c r="C941" s="43" t="str">
        <f t="shared" si="118"/>
        <v>Жук-трейл # 12 Купалье Трейл 10 Н</v>
      </c>
      <c r="D941" s="120">
        <f>VLOOKUP(C941,Гонки!$E$1:$O$30,11,FALSE)</f>
        <v>6.1770757127260634</v>
      </c>
      <c r="E941" s="31" t="s">
        <v>64</v>
      </c>
      <c r="F941" s="154">
        <f>IF(E941="Ж",VLOOKUP(C941,Гонки!$E$2:$Q$30,12,FALSE),VLOOKUP(C941,Гонки!$E$2:$Q$30,13,FALSE))</f>
        <v>30</v>
      </c>
      <c r="G941" s="123" t="s">
        <v>186</v>
      </c>
      <c r="H941" s="121">
        <v>1992</v>
      </c>
      <c r="I941" s="121">
        <v>4046</v>
      </c>
      <c r="J941" s="28" t="str">
        <f t="shared" si="117"/>
        <v>Ж</v>
      </c>
      <c r="K941" s="122">
        <v>6.805555555555555E-2</v>
      </c>
      <c r="L941" s="90">
        <f t="shared" si="120"/>
        <v>0.3248306112138965</v>
      </c>
      <c r="M941" s="99">
        <f t="shared" si="122"/>
        <v>2.0065032792793227</v>
      </c>
    </row>
    <row r="942" spans="1:13" x14ac:dyDescent="0.25">
      <c r="A942" s="24" t="str">
        <f t="shared" si="116"/>
        <v>Жук-трейл # 12 Купалье</v>
      </c>
      <c r="B942" s="43" t="str">
        <f t="shared" si="121"/>
        <v>Трейл 10 Н</v>
      </c>
      <c r="C942" s="43" t="str">
        <f t="shared" si="118"/>
        <v>Жук-трейл # 12 Купалье Трейл 10 Н</v>
      </c>
      <c r="D942" s="120">
        <f>VLOOKUP(C942,Гонки!$E$1:$O$30,11,FALSE)</f>
        <v>6.1770757127260634</v>
      </c>
      <c r="E942" s="31" t="s">
        <v>64</v>
      </c>
      <c r="F942" s="154">
        <f>IF(E942="Ж",VLOOKUP(C942,Гонки!$E$2:$Q$30,12,FALSE),VLOOKUP(C942,Гонки!$E$2:$Q$30,13,FALSE))</f>
        <v>30</v>
      </c>
      <c r="G942" s="123" t="s">
        <v>764</v>
      </c>
      <c r="H942" s="121">
        <v>1987</v>
      </c>
      <c r="I942" s="121">
        <v>3979</v>
      </c>
      <c r="J942" s="28" t="str">
        <f t="shared" si="117"/>
        <v>Ж</v>
      </c>
      <c r="K942" s="122">
        <v>6.8194444444444446E-2</v>
      </c>
      <c r="L942" s="90">
        <f t="shared" si="120"/>
        <v>0.32284994222690078</v>
      </c>
      <c r="M942" s="99">
        <f t="shared" si="122"/>
        <v>1.9942685369848014</v>
      </c>
    </row>
    <row r="943" spans="1:13" x14ac:dyDescent="0.25">
      <c r="A943" s="24" t="str">
        <f t="shared" si="116"/>
        <v>Жук-трейл # 12 Купалье</v>
      </c>
      <c r="B943" s="43" t="str">
        <f t="shared" si="121"/>
        <v>Трейл 10 Н</v>
      </c>
      <c r="C943" s="43" t="str">
        <f t="shared" si="118"/>
        <v>Жук-трейл # 12 Купалье Трейл 10 Н</v>
      </c>
      <c r="D943" s="120">
        <f>VLOOKUP(C943,Гонки!$E$1:$O$30,11,FALSE)</f>
        <v>6.1770757127260634</v>
      </c>
      <c r="E943" s="31" t="s">
        <v>64</v>
      </c>
      <c r="F943" s="154">
        <f>IF(E943="Ж",VLOOKUP(C943,Гонки!$E$2:$Q$30,12,FALSE),VLOOKUP(C943,Гонки!$E$2:$Q$30,13,FALSE))</f>
        <v>30</v>
      </c>
      <c r="G943" s="123" t="s">
        <v>765</v>
      </c>
      <c r="H943" s="121">
        <v>1992</v>
      </c>
      <c r="I943" s="121">
        <v>4368</v>
      </c>
      <c r="J943" s="28" t="str">
        <f t="shared" si="117"/>
        <v>Ж</v>
      </c>
      <c r="K943" s="122">
        <v>6.8217592592592594E-2</v>
      </c>
      <c r="L943" s="90">
        <f t="shared" si="120"/>
        <v>0.3225213975347892</v>
      </c>
      <c r="M943" s="99">
        <f t="shared" si="122"/>
        <v>1.9922390915466139</v>
      </c>
    </row>
    <row r="944" spans="1:13" x14ac:dyDescent="0.25">
      <c r="A944" s="24" t="str">
        <f t="shared" si="116"/>
        <v>Жук-трейл # 12 Купалье</v>
      </c>
      <c r="B944" s="43" t="str">
        <f t="shared" si="121"/>
        <v>Трейл 10 Н</v>
      </c>
      <c r="C944" s="43" t="str">
        <f t="shared" si="118"/>
        <v>Жук-трейл # 12 Купалье Трейл 10 Н</v>
      </c>
      <c r="D944" s="120">
        <f>VLOOKUP(C944,Гонки!$E$1:$O$30,11,FALSE)</f>
        <v>6.1770757127260634</v>
      </c>
      <c r="E944" s="31" t="s">
        <v>64</v>
      </c>
      <c r="F944" s="154">
        <f>IF(E944="Ж",VLOOKUP(C944,Гонки!$E$2:$Q$30,12,FALSE),VLOOKUP(C944,Гонки!$E$2:$Q$30,13,FALSE))</f>
        <v>30</v>
      </c>
      <c r="G944" s="123" t="s">
        <v>766</v>
      </c>
      <c r="H944" s="121">
        <v>1994</v>
      </c>
      <c r="I944" s="121">
        <v>4343</v>
      </c>
      <c r="J944" s="28" t="str">
        <f t="shared" si="117"/>
        <v>Ж</v>
      </c>
      <c r="K944" s="122">
        <v>6.8217592592592594E-2</v>
      </c>
      <c r="L944" s="90">
        <f t="shared" si="120"/>
        <v>0.3225213975347892</v>
      </c>
      <c r="M944" s="99">
        <f t="shared" si="122"/>
        <v>1.9922390915466139</v>
      </c>
    </row>
    <row r="945" spans="1:13" x14ac:dyDescent="0.25">
      <c r="A945" s="24" t="str">
        <f t="shared" si="116"/>
        <v>Жук-трейл # 12 Купалье</v>
      </c>
      <c r="B945" s="43" t="str">
        <f t="shared" si="121"/>
        <v>Трейл 10 Н</v>
      </c>
      <c r="C945" s="43" t="str">
        <f t="shared" si="118"/>
        <v>Жук-трейл # 12 Купалье Трейл 10 Н</v>
      </c>
      <c r="D945" s="120">
        <f>VLOOKUP(C945,Гонки!$E$1:$O$30,11,FALSE)</f>
        <v>6.1770757127260634</v>
      </c>
      <c r="E945" s="31" t="s">
        <v>64</v>
      </c>
      <c r="F945" s="154">
        <f>IF(E945="Ж",VLOOKUP(C945,Гонки!$E$2:$Q$30,12,FALSE),VLOOKUP(C945,Гонки!$E$2:$Q$30,13,FALSE))</f>
        <v>30</v>
      </c>
      <c r="G945" s="123" t="s">
        <v>767</v>
      </c>
      <c r="H945" s="121">
        <v>1980</v>
      </c>
      <c r="I945" s="121">
        <v>6089</v>
      </c>
      <c r="J945" s="28" t="str">
        <f t="shared" si="117"/>
        <v>Ж</v>
      </c>
      <c r="K945" s="122">
        <v>6.9120370370370374E-2</v>
      </c>
      <c r="L945" s="90">
        <f t="shared" si="120"/>
        <v>0.31004842560101131</v>
      </c>
      <c r="M945" s="99">
        <f t="shared" si="122"/>
        <v>1.9151925995489607</v>
      </c>
    </row>
    <row r="946" spans="1:13" x14ac:dyDescent="0.25">
      <c r="A946" s="24" t="str">
        <f t="shared" si="116"/>
        <v>Жук-трейл # 12 Купалье</v>
      </c>
      <c r="B946" s="43" t="str">
        <f t="shared" si="121"/>
        <v>Трейл 10 Н</v>
      </c>
      <c r="C946" s="43" t="str">
        <f t="shared" si="118"/>
        <v>Жук-трейл # 12 Купалье Трейл 10 Н</v>
      </c>
      <c r="D946" s="120">
        <f>VLOOKUP(C946,Гонки!$E$1:$O$30,11,FALSE)</f>
        <v>6.1770757127260634</v>
      </c>
      <c r="E946" s="31" t="s">
        <v>64</v>
      </c>
      <c r="F946" s="154">
        <f>IF(E946="Ж",VLOOKUP(C946,Гонки!$E$2:$Q$30,12,FALSE),VLOOKUP(C946,Гонки!$E$2:$Q$30,13,FALSE))</f>
        <v>30</v>
      </c>
      <c r="G946" s="123" t="s">
        <v>190</v>
      </c>
      <c r="H946" s="121">
        <v>1979</v>
      </c>
      <c r="I946" s="121">
        <v>102</v>
      </c>
      <c r="J946" s="28" t="str">
        <f t="shared" si="117"/>
        <v>Ж</v>
      </c>
      <c r="K946" s="122">
        <v>6.9270833333333337E-2</v>
      </c>
      <c r="L946" s="90">
        <f t="shared" si="120"/>
        <v>0.3080324451730877</v>
      </c>
      <c r="M946" s="99">
        <f t="shared" si="122"/>
        <v>1.9027397358103026</v>
      </c>
    </row>
    <row r="947" spans="1:13" x14ac:dyDescent="0.25">
      <c r="A947" s="24" t="str">
        <f t="shared" si="116"/>
        <v>Жук-трейл # 12 Купалье</v>
      </c>
      <c r="B947" s="43" t="str">
        <f t="shared" si="121"/>
        <v>Трейл 10 Н</v>
      </c>
      <c r="C947" s="43" t="str">
        <f t="shared" si="118"/>
        <v>Жук-трейл # 12 Купалье Трейл 10 Н</v>
      </c>
      <c r="D947" s="120">
        <f>VLOOKUP(C947,Гонки!$E$1:$O$30,11,FALSE)</f>
        <v>6.1770757127260634</v>
      </c>
      <c r="E947" s="31" t="s">
        <v>64</v>
      </c>
      <c r="F947" s="154">
        <f>IF(E947="Ж",VLOOKUP(C947,Гонки!$E$2:$Q$30,12,FALSE),VLOOKUP(C947,Гонки!$E$2:$Q$30,13,FALSE))</f>
        <v>30</v>
      </c>
      <c r="G947" s="123" t="s">
        <v>768</v>
      </c>
      <c r="H947" s="121">
        <v>1982</v>
      </c>
      <c r="I947" s="121" t="s">
        <v>667</v>
      </c>
      <c r="J947" s="28" t="str">
        <f t="shared" si="117"/>
        <v>Ж</v>
      </c>
      <c r="K947" s="122">
        <v>7.1678240740740737E-2</v>
      </c>
      <c r="L947" s="90">
        <f t="shared" si="120"/>
        <v>0.27802617670264085</v>
      </c>
      <c r="M947" s="99">
        <f t="shared" si="122"/>
        <v>1.7173887436119677</v>
      </c>
    </row>
    <row r="948" spans="1:13" x14ac:dyDescent="0.25">
      <c r="A948" s="24" t="str">
        <f t="shared" si="116"/>
        <v>Жук-трейл # 12 Купалье</v>
      </c>
      <c r="B948" s="43" t="str">
        <f t="shared" si="121"/>
        <v>Трейл 10 Н</v>
      </c>
      <c r="C948" s="43" t="str">
        <f t="shared" si="118"/>
        <v>Жук-трейл # 12 Купалье Трейл 10 Н</v>
      </c>
      <c r="D948" s="120">
        <f>VLOOKUP(C948,Гонки!$E$1:$O$30,11,FALSE)</f>
        <v>6.1770757127260634</v>
      </c>
      <c r="E948" s="31" t="s">
        <v>64</v>
      </c>
      <c r="F948" s="154">
        <f>IF(E948="Ж",VLOOKUP(C948,Гонки!$E$2:$Q$30,12,FALSE),VLOOKUP(C948,Гонки!$E$2:$Q$30,13,FALSE))</f>
        <v>30</v>
      </c>
      <c r="G948" s="123" t="s">
        <v>769</v>
      </c>
      <c r="H948" s="121">
        <v>1996</v>
      </c>
      <c r="I948" s="121" t="s">
        <v>667</v>
      </c>
      <c r="J948" s="28" t="str">
        <f t="shared" si="117"/>
        <v>Ж</v>
      </c>
      <c r="K948" s="122">
        <v>7.5335648148148152E-2</v>
      </c>
      <c r="L948" s="90">
        <f t="shared" si="120"/>
        <v>0.23946724230590336</v>
      </c>
      <c r="M948" s="99">
        <f t="shared" si="122"/>
        <v>1.4792072864412829</v>
      </c>
    </row>
    <row r="949" spans="1:13" x14ac:dyDescent="0.25">
      <c r="A949" s="24" t="str">
        <f t="shared" si="116"/>
        <v>Жук-трейл # 12 Купалье</v>
      </c>
      <c r="B949" s="43" t="str">
        <f t="shared" si="121"/>
        <v>Трейл 10 Н</v>
      </c>
      <c r="C949" s="43" t="str">
        <f t="shared" si="118"/>
        <v>Жук-трейл # 12 Купалье Трейл 10 Н</v>
      </c>
      <c r="D949" s="120">
        <f>VLOOKUP(C949,Гонки!$E$1:$O$30,11,FALSE)</f>
        <v>6.1770757127260634</v>
      </c>
      <c r="E949" s="31" t="s">
        <v>64</v>
      </c>
      <c r="F949" s="154">
        <f>IF(E949="Ж",VLOOKUP(C949,Гонки!$E$2:$Q$30,12,FALSE),VLOOKUP(C949,Гонки!$E$2:$Q$30,13,FALSE))</f>
        <v>30</v>
      </c>
      <c r="G949" s="123" t="s">
        <v>770</v>
      </c>
      <c r="H949" s="121">
        <v>1994</v>
      </c>
      <c r="I949" s="121">
        <v>4708</v>
      </c>
      <c r="J949" s="28" t="str">
        <f t="shared" si="117"/>
        <v>Ж</v>
      </c>
      <c r="K949" s="122">
        <v>7.6412037037037042E-2</v>
      </c>
      <c r="L949" s="90">
        <f t="shared" si="120"/>
        <v>0.22948926105874276</v>
      </c>
      <c r="M949" s="99">
        <f t="shared" si="122"/>
        <v>1.4175725408174111</v>
      </c>
    </row>
    <row r="950" spans="1:13" x14ac:dyDescent="0.25">
      <c r="A950" s="24" t="str">
        <f t="shared" ref="A950:A1013" si="123">$A$820</f>
        <v>Жук-трейл # 12 Купалье</v>
      </c>
      <c r="B950" s="43" t="str">
        <f t="shared" si="121"/>
        <v>Трейл 10 Н</v>
      </c>
      <c r="C950" s="43" t="str">
        <f t="shared" si="118"/>
        <v>Жук-трейл # 12 Купалье Трейл 10 Н</v>
      </c>
      <c r="D950" s="120">
        <f>VLOOKUP(C950,Гонки!$E$1:$O$30,11,FALSE)</f>
        <v>6.1770757127260634</v>
      </c>
      <c r="E950" s="31" t="s">
        <v>64</v>
      </c>
      <c r="F950" s="154">
        <f>IF(E950="Ж",VLOOKUP(C950,Гонки!$E$2:$Q$30,12,FALSE),VLOOKUP(C950,Гонки!$E$2:$Q$30,13,FALSE))</f>
        <v>30</v>
      </c>
      <c r="G950" s="123" t="s">
        <v>771</v>
      </c>
      <c r="H950" s="121">
        <v>0</v>
      </c>
      <c r="I950" s="121">
        <v>6146</v>
      </c>
      <c r="J950" s="28" t="str">
        <f t="shared" si="117"/>
        <v>Ж</v>
      </c>
      <c r="K950" s="122">
        <v>7.6412037037037042E-2</v>
      </c>
      <c r="L950" s="90">
        <f t="shared" si="120"/>
        <v>0.22948926105874276</v>
      </c>
      <c r="M950" s="99">
        <f t="shared" si="122"/>
        <v>1.4175725408174111</v>
      </c>
    </row>
    <row r="951" spans="1:13" x14ac:dyDescent="0.25">
      <c r="A951" s="24" t="str">
        <f t="shared" si="123"/>
        <v>Жук-трейл # 12 Купалье</v>
      </c>
      <c r="B951" s="43" t="str">
        <f t="shared" si="121"/>
        <v>Трейл 10 Н</v>
      </c>
      <c r="C951" s="43" t="str">
        <f t="shared" si="118"/>
        <v>Жук-трейл # 12 Купалье Трейл 10 Н</v>
      </c>
      <c r="D951" s="120">
        <f>VLOOKUP(C951,Гонки!$E$1:$O$30,11,FALSE)</f>
        <v>6.1770757127260634</v>
      </c>
      <c r="E951" s="31" t="s">
        <v>64</v>
      </c>
      <c r="F951" s="154">
        <f>IF(E951="Ж",VLOOKUP(C951,Гонки!$E$2:$Q$30,12,FALSE),VLOOKUP(C951,Гонки!$E$2:$Q$30,13,FALSE))</f>
        <v>30</v>
      </c>
      <c r="G951" s="123" t="s">
        <v>385</v>
      </c>
      <c r="H951" s="121">
        <v>1993</v>
      </c>
      <c r="I951" s="121">
        <v>3159</v>
      </c>
      <c r="J951" s="28" t="str">
        <f t="shared" si="117"/>
        <v>Ж</v>
      </c>
      <c r="K951" s="122">
        <v>7.6446759259259256E-2</v>
      </c>
      <c r="L951" s="90">
        <f t="shared" si="120"/>
        <v>0.22917670006214283</v>
      </c>
      <c r="M951" s="99">
        <f t="shared" si="122"/>
        <v>1.4156418278765681</v>
      </c>
    </row>
    <row r="952" spans="1:13" x14ac:dyDescent="0.25">
      <c r="A952" s="24" t="str">
        <f t="shared" si="123"/>
        <v>Жук-трейл # 12 Купалье</v>
      </c>
      <c r="B952" s="43" t="str">
        <f t="shared" si="121"/>
        <v>Трейл 10 Н</v>
      </c>
      <c r="C952" s="43" t="str">
        <f t="shared" si="118"/>
        <v>Жук-трейл # 12 Купалье Трейл 10 Н</v>
      </c>
      <c r="D952" s="120">
        <f>VLOOKUP(C952,Гонки!$E$1:$O$30,11,FALSE)</f>
        <v>6.1770757127260634</v>
      </c>
      <c r="E952" s="31" t="s">
        <v>64</v>
      </c>
      <c r="F952" s="154">
        <f>IF(E952="Ж",VLOOKUP(C952,Гонки!$E$2:$Q$30,12,FALSE),VLOOKUP(C952,Гонки!$E$2:$Q$30,13,FALSE))</f>
        <v>30</v>
      </c>
      <c r="G952" s="123" t="s">
        <v>773</v>
      </c>
      <c r="H952" s="121">
        <v>2019</v>
      </c>
      <c r="I952" s="121">
        <v>4296</v>
      </c>
      <c r="J952" s="28" t="str">
        <f t="shared" si="117"/>
        <v>Ж</v>
      </c>
      <c r="K952" s="122">
        <v>7.6446759259259256E-2</v>
      </c>
      <c r="L952" s="90">
        <f t="shared" si="120"/>
        <v>0.22917670006214283</v>
      </c>
      <c r="M952" s="99">
        <f t="shared" si="122"/>
        <v>1.4156418278765681</v>
      </c>
    </row>
    <row r="953" spans="1:13" x14ac:dyDescent="0.25">
      <c r="A953" s="24" t="str">
        <f t="shared" si="123"/>
        <v>Жук-трейл # 12 Купалье</v>
      </c>
      <c r="B953" s="43" t="str">
        <f t="shared" si="121"/>
        <v>Трейл 10 Н</v>
      </c>
      <c r="C953" s="43" t="str">
        <f t="shared" si="118"/>
        <v>Жук-трейл # 12 Купалье Трейл 10 Н</v>
      </c>
      <c r="D953" s="120">
        <f>VLOOKUP(C953,Гонки!$E$1:$O$30,11,FALSE)</f>
        <v>6.1770757127260634</v>
      </c>
      <c r="E953" s="31" t="s">
        <v>64</v>
      </c>
      <c r="F953" s="154">
        <f>IF(E953="Ж",VLOOKUP(C953,Гонки!$E$2:$Q$30,12,FALSE),VLOOKUP(C953,Гонки!$E$2:$Q$30,13,FALSE))</f>
        <v>30</v>
      </c>
      <c r="G953" s="123" t="s">
        <v>381</v>
      </c>
      <c r="H953" s="121">
        <v>1974</v>
      </c>
      <c r="I953" s="121">
        <v>2759</v>
      </c>
      <c r="J953" s="28" t="str">
        <f t="shared" si="117"/>
        <v>Ж</v>
      </c>
      <c r="K953" s="122">
        <v>7.6979166666666668E-2</v>
      </c>
      <c r="L953" s="90">
        <f t="shared" si="120"/>
        <v>0.22445437968881155</v>
      </c>
      <c r="M953" s="99">
        <f t="shared" si="122"/>
        <v>1.386471697390752</v>
      </c>
    </row>
    <row r="954" spans="1:13" x14ac:dyDescent="0.25">
      <c r="A954" s="24" t="str">
        <f t="shared" si="123"/>
        <v>Жук-трейл # 12 Купалье</v>
      </c>
      <c r="B954" s="43" t="str">
        <f t="shared" si="121"/>
        <v>Трейл 10 Н</v>
      </c>
      <c r="C954" s="43" t="str">
        <f t="shared" si="118"/>
        <v>Жук-трейл # 12 Купалье Трейл 10 Н</v>
      </c>
      <c r="D954" s="120">
        <f>VLOOKUP(C954,Гонки!$E$1:$O$30,11,FALSE)</f>
        <v>6.1770757127260634</v>
      </c>
      <c r="E954" s="31" t="s">
        <v>64</v>
      </c>
      <c r="F954" s="154">
        <f>IF(E954="Ж",VLOOKUP(C954,Гонки!$E$2:$Q$30,12,FALSE),VLOOKUP(C954,Гонки!$E$2:$Q$30,13,FALSE))</f>
        <v>30</v>
      </c>
      <c r="G954" s="123" t="s">
        <v>774</v>
      </c>
      <c r="H954" s="121">
        <v>1978</v>
      </c>
      <c r="I954" s="121">
        <v>6107</v>
      </c>
      <c r="J954" s="28" t="str">
        <f t="shared" si="117"/>
        <v>Ж</v>
      </c>
      <c r="K954" s="122">
        <v>7.9282407407407399E-2</v>
      </c>
      <c r="L954" s="90">
        <f t="shared" si="120"/>
        <v>0.20545523570820506</v>
      </c>
      <c r="M954" s="99">
        <f t="shared" si="122"/>
        <v>1.2691125465455622</v>
      </c>
    </row>
    <row r="955" spans="1:13" x14ac:dyDescent="0.25">
      <c r="A955" s="24" t="str">
        <f t="shared" si="123"/>
        <v>Жук-трейл # 12 Купалье</v>
      </c>
      <c r="B955" s="43" t="str">
        <f t="shared" si="121"/>
        <v>Трейл 10 Н</v>
      </c>
      <c r="C955" s="43" t="str">
        <f t="shared" si="118"/>
        <v>Жук-трейл # 12 Купалье Трейл 10 Н</v>
      </c>
      <c r="D955" s="120">
        <f>VLOOKUP(C955,Гонки!$E$1:$O$30,11,FALSE)</f>
        <v>6.1770757127260634</v>
      </c>
      <c r="E955" s="31" t="s">
        <v>64</v>
      </c>
      <c r="F955" s="154">
        <f>IF(E955="Ж",VLOOKUP(C955,Гонки!$E$2:$Q$30,12,FALSE),VLOOKUP(C955,Гонки!$E$2:$Q$30,13,FALSE))</f>
        <v>30</v>
      </c>
      <c r="G955" s="123" t="s">
        <v>775</v>
      </c>
      <c r="H955" s="121">
        <v>1990</v>
      </c>
      <c r="I955" s="121">
        <v>6115</v>
      </c>
      <c r="J955" s="28" t="str">
        <f t="shared" si="117"/>
        <v>Ж</v>
      </c>
      <c r="K955" s="122">
        <v>0.10186342592592594</v>
      </c>
      <c r="L955" s="90">
        <f t="shared" si="120"/>
        <v>9.6870795142554075E-2</v>
      </c>
      <c r="M955" s="99">
        <f t="shared" si="122"/>
        <v>0.5983782359475327</v>
      </c>
    </row>
    <row r="956" spans="1:13" x14ac:dyDescent="0.25">
      <c r="A956" s="24" t="str">
        <f t="shared" si="123"/>
        <v>Жук-трейл # 12 Купалье</v>
      </c>
      <c r="B956" s="43" t="str">
        <f t="shared" si="121"/>
        <v>Трейл 10 Н</v>
      </c>
      <c r="C956" s="43" t="str">
        <f t="shared" si="118"/>
        <v>Жук-трейл # 12 Купалье Трейл 10 Н</v>
      </c>
      <c r="D956" s="120">
        <f>VLOOKUP(C956,Гонки!$E$1:$O$30,11,FALSE)</f>
        <v>6.1770757127260634</v>
      </c>
      <c r="E956" s="31" t="s">
        <v>278</v>
      </c>
      <c r="F956" s="154">
        <f>IF(E956="Ж",VLOOKUP(C956,Гонки!$E$2:$Q$30,12,FALSE),VLOOKUP(C956,Гонки!$E$2:$Q$30,13,FALSE))</f>
        <v>62</v>
      </c>
      <c r="G956" s="153" t="s">
        <v>388</v>
      </c>
      <c r="H956" s="121">
        <v>1985</v>
      </c>
      <c r="I956" s="121">
        <v>2548</v>
      </c>
      <c r="J956" s="28" t="str">
        <f t="shared" si="117"/>
        <v>М</v>
      </c>
      <c r="K956" s="122">
        <v>3.8495370370370367E-2</v>
      </c>
      <c r="L956" s="90">
        <f>($K$956/K956)^3</f>
        <v>1</v>
      </c>
      <c r="M956" s="99">
        <f t="shared" si="122"/>
        <v>6.1770757127260634</v>
      </c>
    </row>
    <row r="957" spans="1:13" x14ac:dyDescent="0.25">
      <c r="A957" s="24" t="str">
        <f t="shared" si="123"/>
        <v>Жук-трейл # 12 Купалье</v>
      </c>
      <c r="B957" s="43" t="str">
        <f t="shared" si="121"/>
        <v>Трейл 10 Н</v>
      </c>
      <c r="C957" s="43" t="str">
        <f t="shared" si="118"/>
        <v>Жук-трейл # 12 Купалье Трейл 10 Н</v>
      </c>
      <c r="D957" s="120">
        <f>VLOOKUP(C957,Гонки!$E$1:$O$30,11,FALSE)</f>
        <v>6.1770757127260634</v>
      </c>
      <c r="E957" s="31" t="s">
        <v>278</v>
      </c>
      <c r="F957" s="154">
        <f>IF(E957="Ж",VLOOKUP(C957,Гонки!$E$2:$Q$30,12,FALSE),VLOOKUP(C957,Гонки!$E$2:$Q$30,13,FALSE))</f>
        <v>62</v>
      </c>
      <c r="G957" s="153" t="s">
        <v>194</v>
      </c>
      <c r="H957" s="121">
        <v>1993</v>
      </c>
      <c r="I957" s="121">
        <v>2423</v>
      </c>
      <c r="J957" s="28" t="str">
        <f t="shared" si="117"/>
        <v>М</v>
      </c>
      <c r="K957" s="122">
        <v>4.0081018518518523E-2</v>
      </c>
      <c r="L957" s="90">
        <f t="shared" ref="L957:L1017" si="124">($K$956/K957)^3</f>
        <v>0.88595009694899229</v>
      </c>
      <c r="M957" s="99">
        <f t="shared" si="122"/>
        <v>5.4725808265509217</v>
      </c>
    </row>
    <row r="958" spans="1:13" x14ac:dyDescent="0.25">
      <c r="A958" s="24" t="str">
        <f t="shared" si="123"/>
        <v>Жук-трейл # 12 Купалье</v>
      </c>
      <c r="B958" s="43" t="str">
        <f t="shared" si="121"/>
        <v>Трейл 10 Н</v>
      </c>
      <c r="C958" s="43" t="str">
        <f t="shared" si="118"/>
        <v>Жук-трейл # 12 Купалье Трейл 10 Н</v>
      </c>
      <c r="D958" s="120">
        <f>VLOOKUP(C958,Гонки!$E$1:$O$30,11,FALSE)</f>
        <v>6.1770757127260634</v>
      </c>
      <c r="E958" s="31" t="s">
        <v>278</v>
      </c>
      <c r="F958" s="154">
        <f>IF(E958="Ж",VLOOKUP(C958,Гонки!$E$2:$Q$30,12,FALSE),VLOOKUP(C958,Гонки!$E$2:$Q$30,13,FALSE))</f>
        <v>62</v>
      </c>
      <c r="G958" s="153" t="s">
        <v>776</v>
      </c>
      <c r="H958" s="121">
        <v>1989</v>
      </c>
      <c r="I958" s="121" t="s">
        <v>667</v>
      </c>
      <c r="J958" s="28" t="str">
        <f t="shared" si="117"/>
        <v>М</v>
      </c>
      <c r="K958" s="122">
        <v>4.2349537037037033E-2</v>
      </c>
      <c r="L958" s="90">
        <f t="shared" si="124"/>
        <v>0.75106842779289895</v>
      </c>
      <c r="M958" s="99">
        <f t="shared" si="122"/>
        <v>4.6394065439148653</v>
      </c>
    </row>
    <row r="959" spans="1:13" x14ac:dyDescent="0.25">
      <c r="A959" s="24" t="str">
        <f t="shared" si="123"/>
        <v>Жук-трейл # 12 Купалье</v>
      </c>
      <c r="B959" s="43" t="str">
        <f t="shared" si="121"/>
        <v>Трейл 10 Н</v>
      </c>
      <c r="C959" s="43" t="str">
        <f t="shared" si="118"/>
        <v>Жук-трейл # 12 Купалье Трейл 10 Н</v>
      </c>
      <c r="D959" s="120">
        <f>VLOOKUP(C959,Гонки!$E$1:$O$30,11,FALSE)</f>
        <v>6.1770757127260634</v>
      </c>
      <c r="E959" s="31" t="s">
        <v>278</v>
      </c>
      <c r="F959" s="154">
        <f>IF(E959="Ж",VLOOKUP(C959,Гонки!$E$2:$Q$30,12,FALSE),VLOOKUP(C959,Гонки!$E$2:$Q$30,13,FALSE))</f>
        <v>62</v>
      </c>
      <c r="G959" s="153" t="s">
        <v>777</v>
      </c>
      <c r="H959" s="121">
        <v>1986</v>
      </c>
      <c r="I959" s="121">
        <v>4944</v>
      </c>
      <c r="J959" s="28" t="str">
        <f t="shared" si="117"/>
        <v>М</v>
      </c>
      <c r="K959" s="122">
        <v>4.4178240740740747E-2</v>
      </c>
      <c r="L959" s="90">
        <f t="shared" si="124"/>
        <v>0.6616072487248682</v>
      </c>
      <c r="M959" s="99">
        <f t="shared" si="122"/>
        <v>4.0867980674618956</v>
      </c>
    </row>
    <row r="960" spans="1:13" x14ac:dyDescent="0.25">
      <c r="A960" s="24" t="str">
        <f t="shared" si="123"/>
        <v>Жук-трейл # 12 Купалье</v>
      </c>
      <c r="B960" s="43" t="str">
        <f t="shared" si="121"/>
        <v>Трейл 10 Н</v>
      </c>
      <c r="C960" s="43" t="str">
        <f t="shared" si="118"/>
        <v>Жук-трейл # 12 Купалье Трейл 10 Н</v>
      </c>
      <c r="D960" s="120">
        <f>VLOOKUP(C960,Гонки!$E$1:$O$30,11,FALSE)</f>
        <v>6.1770757127260634</v>
      </c>
      <c r="E960" s="31" t="s">
        <v>278</v>
      </c>
      <c r="F960" s="154">
        <f>IF(E960="Ж",VLOOKUP(C960,Гонки!$E$2:$Q$30,12,FALSE),VLOOKUP(C960,Гонки!$E$2:$Q$30,13,FALSE))</f>
        <v>62</v>
      </c>
      <c r="G960" s="153" t="s">
        <v>778</v>
      </c>
      <c r="H960" s="121">
        <v>1984</v>
      </c>
      <c r="I960" s="121" t="s">
        <v>667</v>
      </c>
      <c r="J960" s="28" t="str">
        <f t="shared" si="117"/>
        <v>М</v>
      </c>
      <c r="K960" s="122">
        <v>4.4247685185185182E-2</v>
      </c>
      <c r="L960" s="90">
        <f t="shared" si="124"/>
        <v>0.65849706044160883</v>
      </c>
      <c r="M960" s="99">
        <f t="shared" si="122"/>
        <v>4.0675861989553681</v>
      </c>
    </row>
    <row r="961" spans="1:13" x14ac:dyDescent="0.25">
      <c r="A961" s="24" t="str">
        <f t="shared" si="123"/>
        <v>Жук-трейл # 12 Купалье</v>
      </c>
      <c r="B961" s="43" t="str">
        <f t="shared" si="121"/>
        <v>Трейл 10 Н</v>
      </c>
      <c r="C961" s="43" t="str">
        <f t="shared" si="118"/>
        <v>Жук-трейл # 12 Купалье Трейл 10 Н</v>
      </c>
      <c r="D961" s="120">
        <f>VLOOKUP(C961,Гонки!$E$1:$O$30,11,FALSE)</f>
        <v>6.1770757127260634</v>
      </c>
      <c r="E961" s="31" t="s">
        <v>278</v>
      </c>
      <c r="F961" s="154">
        <f>IF(E961="Ж",VLOOKUP(C961,Гонки!$E$2:$Q$30,12,FALSE),VLOOKUP(C961,Гонки!$E$2:$Q$30,13,FALSE))</f>
        <v>62</v>
      </c>
      <c r="G961" s="153" t="s">
        <v>196</v>
      </c>
      <c r="H961" s="121">
        <v>1982</v>
      </c>
      <c r="I961" s="121">
        <v>2483</v>
      </c>
      <c r="J961" s="28" t="str">
        <f t="shared" si="117"/>
        <v>М</v>
      </c>
      <c r="K961" s="122">
        <v>4.6724537037037044E-2</v>
      </c>
      <c r="L961" s="90">
        <f t="shared" si="124"/>
        <v>0.55923003250953351</v>
      </c>
      <c r="M961" s="99">
        <f t="shared" si="122"/>
        <v>3.4544062516416463</v>
      </c>
    </row>
    <row r="962" spans="1:13" x14ac:dyDescent="0.25">
      <c r="A962" s="24" t="str">
        <f t="shared" si="123"/>
        <v>Жук-трейл # 12 Купалье</v>
      </c>
      <c r="B962" s="43" t="str">
        <f t="shared" si="121"/>
        <v>Трейл 10 Н</v>
      </c>
      <c r="C962" s="43" t="str">
        <f t="shared" si="118"/>
        <v>Жук-трейл # 12 Купалье Трейл 10 Н</v>
      </c>
      <c r="D962" s="120">
        <f>VLOOKUP(C962,Гонки!$E$1:$O$30,11,FALSE)</f>
        <v>6.1770757127260634</v>
      </c>
      <c r="E962" s="31" t="s">
        <v>278</v>
      </c>
      <c r="F962" s="154">
        <f>IF(E962="Ж",VLOOKUP(C962,Гонки!$E$2:$Q$30,12,FALSE),VLOOKUP(C962,Гонки!$E$2:$Q$30,13,FALSE))</f>
        <v>62</v>
      </c>
      <c r="G962" s="153" t="s">
        <v>568</v>
      </c>
      <c r="H962" s="121">
        <v>1992</v>
      </c>
      <c r="I962" s="121">
        <v>3727</v>
      </c>
      <c r="J962" s="28" t="str">
        <f t="shared" ref="J962:J1025" si="125">E962</f>
        <v>М</v>
      </c>
      <c r="K962" s="122">
        <v>4.7222222222222221E-2</v>
      </c>
      <c r="L962" s="90">
        <f t="shared" si="124"/>
        <v>0.54173418959808073</v>
      </c>
      <c r="M962" s="99">
        <f t="shared" si="122"/>
        <v>3.346333105319641</v>
      </c>
    </row>
    <row r="963" spans="1:13" x14ac:dyDescent="0.25">
      <c r="A963" s="24" t="str">
        <f t="shared" si="123"/>
        <v>Жук-трейл # 12 Купалье</v>
      </c>
      <c r="B963" s="43" t="str">
        <f t="shared" si="121"/>
        <v>Трейл 10 Н</v>
      </c>
      <c r="C963" s="43" t="str">
        <f t="shared" si="118"/>
        <v>Жук-трейл # 12 Купалье Трейл 10 Н</v>
      </c>
      <c r="D963" s="120">
        <f>VLOOKUP(C963,Гонки!$E$1:$O$30,11,FALSE)</f>
        <v>6.1770757127260634</v>
      </c>
      <c r="E963" s="31" t="s">
        <v>278</v>
      </c>
      <c r="F963" s="154">
        <f>IF(E963="Ж",VLOOKUP(C963,Гонки!$E$2:$Q$30,12,FALSE),VLOOKUP(C963,Гонки!$E$2:$Q$30,13,FALSE))</f>
        <v>62</v>
      </c>
      <c r="G963" s="123" t="s">
        <v>555</v>
      </c>
      <c r="H963" s="121">
        <v>1990</v>
      </c>
      <c r="I963" s="121">
        <v>4193</v>
      </c>
      <c r="J963" s="28" t="str">
        <f t="shared" si="125"/>
        <v>М</v>
      </c>
      <c r="K963" s="122">
        <v>4.7488425925925927E-2</v>
      </c>
      <c r="L963" s="90">
        <f t="shared" si="124"/>
        <v>0.5326748395704417</v>
      </c>
      <c r="M963" s="99">
        <f t="shared" si="122"/>
        <v>3.2903728142908277</v>
      </c>
    </row>
    <row r="964" spans="1:13" x14ac:dyDescent="0.25">
      <c r="A964" s="24" t="str">
        <f t="shared" si="123"/>
        <v>Жук-трейл # 12 Купалье</v>
      </c>
      <c r="B964" s="43" t="str">
        <f t="shared" si="121"/>
        <v>Трейл 10 Н</v>
      </c>
      <c r="C964" s="43" t="str">
        <f t="shared" si="118"/>
        <v>Жук-трейл # 12 Купалье Трейл 10 Н</v>
      </c>
      <c r="D964" s="120">
        <f>VLOOKUP(C964,Гонки!$E$1:$O$30,11,FALSE)</f>
        <v>6.1770757127260634</v>
      </c>
      <c r="E964" s="31" t="s">
        <v>278</v>
      </c>
      <c r="F964" s="154">
        <f>IF(E964="Ж",VLOOKUP(C964,Гонки!$E$2:$Q$30,12,FALSE),VLOOKUP(C964,Гонки!$E$2:$Q$30,13,FALSE))</f>
        <v>62</v>
      </c>
      <c r="G964" s="153" t="s">
        <v>779</v>
      </c>
      <c r="H964" s="121">
        <v>1981</v>
      </c>
      <c r="I964" s="121" t="s">
        <v>667</v>
      </c>
      <c r="J964" s="28" t="str">
        <f t="shared" si="125"/>
        <v>М</v>
      </c>
      <c r="K964" s="122">
        <v>4.7766203703703707E-2</v>
      </c>
      <c r="L964" s="90">
        <f t="shared" si="124"/>
        <v>0.52343568604594082</v>
      </c>
      <c r="M964" s="99">
        <f t="shared" si="122"/>
        <v>3.233301863448486</v>
      </c>
    </row>
    <row r="965" spans="1:13" x14ac:dyDescent="0.25">
      <c r="A965" s="24" t="str">
        <f t="shared" si="123"/>
        <v>Жук-трейл # 12 Купалье</v>
      </c>
      <c r="B965" s="43" t="str">
        <f t="shared" si="121"/>
        <v>Трейл 10 Н</v>
      </c>
      <c r="C965" s="43" t="str">
        <f t="shared" ref="C965:C1028" si="126">CONCATENATE(A965," ",B965)</f>
        <v>Жук-трейл # 12 Купалье Трейл 10 Н</v>
      </c>
      <c r="D965" s="120">
        <f>VLOOKUP(C965,Гонки!$E$1:$O$30,11,FALSE)</f>
        <v>6.1770757127260634</v>
      </c>
      <c r="E965" s="31" t="s">
        <v>278</v>
      </c>
      <c r="F965" s="154">
        <f>IF(E965="Ж",VLOOKUP(C965,Гонки!$E$2:$Q$30,12,FALSE),VLOOKUP(C965,Гонки!$E$2:$Q$30,13,FALSE))</f>
        <v>62</v>
      </c>
      <c r="G965" s="153" t="s">
        <v>780</v>
      </c>
      <c r="H965" s="121">
        <v>1988</v>
      </c>
      <c r="I965" s="121">
        <v>1510</v>
      </c>
      <c r="J965" s="28" t="str">
        <f t="shared" si="125"/>
        <v>М</v>
      </c>
      <c r="K965" s="122">
        <v>4.836805555555556E-2</v>
      </c>
      <c r="L965" s="90">
        <f t="shared" si="124"/>
        <v>0.50413821717302665</v>
      </c>
      <c r="M965" s="99">
        <f t="shared" si="122"/>
        <v>3.1140999371565203</v>
      </c>
    </row>
    <row r="966" spans="1:13" x14ac:dyDescent="0.25">
      <c r="A966" s="24" t="str">
        <f t="shared" si="123"/>
        <v>Жук-трейл # 12 Купалье</v>
      </c>
      <c r="B966" s="43" t="str">
        <f t="shared" si="121"/>
        <v>Трейл 10 Н</v>
      </c>
      <c r="C966" s="43" t="str">
        <f t="shared" si="126"/>
        <v>Жук-трейл # 12 Купалье Трейл 10 Н</v>
      </c>
      <c r="D966" s="120">
        <f>VLOOKUP(C966,Гонки!$E$1:$O$30,11,FALSE)</f>
        <v>6.1770757127260634</v>
      </c>
      <c r="E966" s="31" t="s">
        <v>278</v>
      </c>
      <c r="F966" s="154">
        <f>IF(E966="Ж",VLOOKUP(C966,Гонки!$E$2:$Q$30,12,FALSE),VLOOKUP(C966,Гонки!$E$2:$Q$30,13,FALSE))</f>
        <v>62</v>
      </c>
      <c r="G966" s="153" t="s">
        <v>400</v>
      </c>
      <c r="H966" s="121">
        <v>1985</v>
      </c>
      <c r="I966" s="121">
        <v>2816</v>
      </c>
      <c r="J966" s="28" t="str">
        <f t="shared" si="125"/>
        <v>М</v>
      </c>
      <c r="K966" s="122">
        <v>4.8506944444444443E-2</v>
      </c>
      <c r="L966" s="90">
        <f t="shared" si="124"/>
        <v>0.49982014037891792</v>
      </c>
      <c r="M966" s="99">
        <f t="shared" si="122"/>
        <v>3.0874268498659454</v>
      </c>
    </row>
    <row r="967" spans="1:13" x14ac:dyDescent="0.25">
      <c r="A967" s="24" t="str">
        <f t="shared" si="123"/>
        <v>Жук-трейл # 12 Купалье</v>
      </c>
      <c r="B967" s="43" t="str">
        <f t="shared" si="121"/>
        <v>Трейл 10 Н</v>
      </c>
      <c r="C967" s="43" t="str">
        <f t="shared" si="126"/>
        <v>Жук-трейл # 12 Купалье Трейл 10 Н</v>
      </c>
      <c r="D967" s="120">
        <f>VLOOKUP(C967,Гонки!$E$1:$O$30,11,FALSE)</f>
        <v>6.1770757127260634</v>
      </c>
      <c r="E967" s="31" t="s">
        <v>278</v>
      </c>
      <c r="F967" s="154">
        <f>IF(E967="Ж",VLOOKUP(C967,Гонки!$E$2:$Q$30,12,FALSE),VLOOKUP(C967,Гонки!$E$2:$Q$30,13,FALSE))</f>
        <v>62</v>
      </c>
      <c r="G967" s="153" t="s">
        <v>781</v>
      </c>
      <c r="H967" s="121">
        <v>1979</v>
      </c>
      <c r="I967" s="121">
        <v>4557</v>
      </c>
      <c r="J967" s="28" t="str">
        <f t="shared" si="125"/>
        <v>М</v>
      </c>
      <c r="K967" s="122">
        <v>4.8668981481481487E-2</v>
      </c>
      <c r="L967" s="90">
        <f t="shared" si="124"/>
        <v>0.49484448476760345</v>
      </c>
      <c r="M967" s="99">
        <f t="shared" si="122"/>
        <v>3.0566918484344057</v>
      </c>
    </row>
    <row r="968" spans="1:13" x14ac:dyDescent="0.25">
      <c r="A968" s="24" t="str">
        <f t="shared" si="123"/>
        <v>Жук-трейл # 12 Купалье</v>
      </c>
      <c r="B968" s="43" t="str">
        <f t="shared" si="121"/>
        <v>Трейл 10 Н</v>
      </c>
      <c r="C968" s="43" t="str">
        <f t="shared" si="126"/>
        <v>Жук-трейл # 12 Купалье Трейл 10 Н</v>
      </c>
      <c r="D968" s="120">
        <f>VLOOKUP(C968,Гонки!$E$1:$O$30,11,FALSE)</f>
        <v>6.1770757127260634</v>
      </c>
      <c r="E968" s="31" t="s">
        <v>278</v>
      </c>
      <c r="F968" s="154">
        <f>IF(E968="Ж",VLOOKUP(C968,Гонки!$E$2:$Q$30,12,FALSE),VLOOKUP(C968,Гонки!$E$2:$Q$30,13,FALSE))</f>
        <v>62</v>
      </c>
      <c r="G968" s="153" t="s">
        <v>114</v>
      </c>
      <c r="H968" s="121">
        <v>1977</v>
      </c>
      <c r="I968" s="121">
        <v>1933</v>
      </c>
      <c r="J968" s="28" t="str">
        <f t="shared" si="125"/>
        <v>М</v>
      </c>
      <c r="K968" s="122">
        <v>4.8993055555555554E-2</v>
      </c>
      <c r="L968" s="90">
        <f t="shared" si="124"/>
        <v>0.48508956145245913</v>
      </c>
      <c r="M968" s="99">
        <f t="shared" si="122"/>
        <v>2.9964349485449224</v>
      </c>
    </row>
    <row r="969" spans="1:13" x14ac:dyDescent="0.25">
      <c r="A969" s="24" t="str">
        <f t="shared" si="123"/>
        <v>Жук-трейл # 12 Купалье</v>
      </c>
      <c r="B969" s="43" t="str">
        <f t="shared" si="121"/>
        <v>Трейл 10 Н</v>
      </c>
      <c r="C969" s="43" t="str">
        <f t="shared" si="126"/>
        <v>Жук-трейл # 12 Купалье Трейл 10 Н</v>
      </c>
      <c r="D969" s="120">
        <f>VLOOKUP(C969,Гонки!$E$1:$O$30,11,FALSE)</f>
        <v>6.1770757127260634</v>
      </c>
      <c r="E969" s="31" t="s">
        <v>278</v>
      </c>
      <c r="F969" s="154">
        <f>IF(E969="Ж",VLOOKUP(C969,Гонки!$E$2:$Q$30,12,FALSE),VLOOKUP(C969,Гонки!$E$2:$Q$30,13,FALSE))</f>
        <v>62</v>
      </c>
      <c r="G969" s="153" t="s">
        <v>203</v>
      </c>
      <c r="H969" s="121">
        <v>1980</v>
      </c>
      <c r="I969" s="121">
        <v>5074</v>
      </c>
      <c r="J969" s="28" t="str">
        <f t="shared" si="125"/>
        <v>М</v>
      </c>
      <c r="K969" s="122">
        <v>4.9814814814814812E-2</v>
      </c>
      <c r="L969" s="90">
        <f t="shared" si="124"/>
        <v>0.46147687886293742</v>
      </c>
      <c r="M969" s="99">
        <f t="shared" si="122"/>
        <v>2.8505776204088784</v>
      </c>
    </row>
    <row r="970" spans="1:13" x14ac:dyDescent="0.25">
      <c r="A970" s="24" t="str">
        <f t="shared" si="123"/>
        <v>Жук-трейл # 12 Купалье</v>
      </c>
      <c r="B970" s="43" t="str">
        <f t="shared" si="121"/>
        <v>Трейл 10 Н</v>
      </c>
      <c r="C970" s="43" t="str">
        <f t="shared" si="126"/>
        <v>Жук-трейл # 12 Купалье Трейл 10 Н</v>
      </c>
      <c r="D970" s="120">
        <f>VLOOKUP(C970,Гонки!$E$1:$O$30,11,FALSE)</f>
        <v>6.1770757127260634</v>
      </c>
      <c r="E970" s="31" t="s">
        <v>278</v>
      </c>
      <c r="F970" s="154">
        <f>IF(E970="Ж",VLOOKUP(C970,Гонки!$E$2:$Q$30,12,FALSE),VLOOKUP(C970,Гонки!$E$2:$Q$30,13,FALSE))</f>
        <v>62</v>
      </c>
      <c r="G970" s="153" t="s">
        <v>204</v>
      </c>
      <c r="H970" s="121">
        <v>1984</v>
      </c>
      <c r="I970" s="121">
        <v>4791</v>
      </c>
      <c r="J970" s="28" t="str">
        <f t="shared" si="125"/>
        <v>М</v>
      </c>
      <c r="K970" s="122">
        <v>5.033564814814815E-2</v>
      </c>
      <c r="L970" s="90">
        <f t="shared" si="124"/>
        <v>0.44729960190721985</v>
      </c>
      <c r="M970" s="99">
        <f t="shared" si="122"/>
        <v>2.7630035072531243</v>
      </c>
    </row>
    <row r="971" spans="1:13" x14ac:dyDescent="0.25">
      <c r="A971" s="24" t="str">
        <f t="shared" si="123"/>
        <v>Жук-трейл # 12 Купалье</v>
      </c>
      <c r="B971" s="43" t="str">
        <f t="shared" si="121"/>
        <v>Трейл 10 Н</v>
      </c>
      <c r="C971" s="43" t="str">
        <f t="shared" si="126"/>
        <v>Жук-трейл # 12 Купалье Трейл 10 Н</v>
      </c>
      <c r="D971" s="120">
        <f>VLOOKUP(C971,Гонки!$E$1:$O$30,11,FALSE)</f>
        <v>6.1770757127260634</v>
      </c>
      <c r="E971" s="31" t="s">
        <v>278</v>
      </c>
      <c r="F971" s="154">
        <f>IF(E971="Ж",VLOOKUP(C971,Гонки!$E$2:$Q$30,12,FALSE),VLOOKUP(C971,Гонки!$E$2:$Q$30,13,FALSE))</f>
        <v>62</v>
      </c>
      <c r="G971" s="153" t="s">
        <v>402</v>
      </c>
      <c r="H971" s="121">
        <v>1989</v>
      </c>
      <c r="I971" s="121">
        <v>721</v>
      </c>
      <c r="J971" s="28" t="str">
        <f t="shared" si="125"/>
        <v>М</v>
      </c>
      <c r="K971" s="122">
        <v>5.0393518518518511E-2</v>
      </c>
      <c r="L971" s="90">
        <f t="shared" si="124"/>
        <v>0.44576037544857755</v>
      </c>
      <c r="M971" s="99">
        <f t="shared" si="122"/>
        <v>2.7534955888790598</v>
      </c>
    </row>
    <row r="972" spans="1:13" x14ac:dyDescent="0.25">
      <c r="A972" s="24" t="str">
        <f t="shared" si="123"/>
        <v>Жук-трейл # 12 Купалье</v>
      </c>
      <c r="B972" s="43" t="str">
        <f t="shared" si="121"/>
        <v>Трейл 10 Н</v>
      </c>
      <c r="C972" s="43" t="str">
        <f t="shared" si="126"/>
        <v>Жук-трейл # 12 Купалье Трейл 10 Н</v>
      </c>
      <c r="D972" s="120">
        <f>VLOOKUP(C972,Гонки!$E$1:$O$30,11,FALSE)</f>
        <v>6.1770757127260634</v>
      </c>
      <c r="E972" s="31" t="s">
        <v>278</v>
      </c>
      <c r="F972" s="154">
        <f>IF(E972="Ж",VLOOKUP(C972,Гонки!$E$2:$Q$30,12,FALSE),VLOOKUP(C972,Гонки!$E$2:$Q$30,13,FALSE))</f>
        <v>62</v>
      </c>
      <c r="G972" s="153" t="s">
        <v>782</v>
      </c>
      <c r="H972" s="121">
        <v>1992</v>
      </c>
      <c r="I972" s="121">
        <v>2629</v>
      </c>
      <c r="J972" s="28" t="str">
        <f t="shared" si="125"/>
        <v>М</v>
      </c>
      <c r="K972" s="122">
        <v>5.0497685185185187E-2</v>
      </c>
      <c r="L972" s="90">
        <f t="shared" si="124"/>
        <v>0.44300751725316184</v>
      </c>
      <c r="M972" s="99">
        <f t="shared" si="122"/>
        <v>2.7364909753795783</v>
      </c>
    </row>
    <row r="973" spans="1:13" x14ac:dyDescent="0.25">
      <c r="A973" s="24" t="str">
        <f t="shared" si="123"/>
        <v>Жук-трейл # 12 Купалье</v>
      </c>
      <c r="B973" s="43" t="str">
        <f t="shared" si="121"/>
        <v>Трейл 10 Н</v>
      </c>
      <c r="C973" s="43" t="str">
        <f t="shared" si="126"/>
        <v>Жук-трейл # 12 Купалье Трейл 10 Н</v>
      </c>
      <c r="D973" s="120">
        <f>VLOOKUP(C973,Гонки!$E$1:$O$30,11,FALSE)</f>
        <v>6.1770757127260634</v>
      </c>
      <c r="E973" s="31" t="s">
        <v>278</v>
      </c>
      <c r="F973" s="154">
        <f>IF(E973="Ж",VLOOKUP(C973,Гонки!$E$2:$Q$30,12,FALSE),VLOOKUP(C973,Гонки!$E$2:$Q$30,13,FALSE))</f>
        <v>62</v>
      </c>
      <c r="G973" s="153" t="s">
        <v>783</v>
      </c>
      <c r="H973" s="121">
        <v>1975</v>
      </c>
      <c r="I973" s="121">
        <v>5528</v>
      </c>
      <c r="J973" s="28" t="str">
        <f t="shared" si="125"/>
        <v>М</v>
      </c>
      <c r="K973" s="122">
        <v>5.0740740740740746E-2</v>
      </c>
      <c r="L973" s="90">
        <f t="shared" si="124"/>
        <v>0.43667175160542271</v>
      </c>
      <c r="M973" s="99">
        <f t="shared" si="122"/>
        <v>2.6973544712754052</v>
      </c>
    </row>
    <row r="974" spans="1:13" x14ac:dyDescent="0.25">
      <c r="A974" s="24" t="str">
        <f t="shared" si="123"/>
        <v>Жук-трейл # 12 Купалье</v>
      </c>
      <c r="B974" s="43" t="str">
        <f t="shared" si="121"/>
        <v>Трейл 10 Н</v>
      </c>
      <c r="C974" s="43" t="str">
        <f t="shared" si="126"/>
        <v>Жук-трейл # 12 Купалье Трейл 10 Н</v>
      </c>
      <c r="D974" s="120">
        <f>VLOOKUP(C974,Гонки!$E$1:$O$30,11,FALSE)</f>
        <v>6.1770757127260634</v>
      </c>
      <c r="E974" s="31" t="s">
        <v>278</v>
      </c>
      <c r="F974" s="154">
        <f>IF(E974="Ж",VLOOKUP(C974,Гонки!$E$2:$Q$30,12,FALSE),VLOOKUP(C974,Гонки!$E$2:$Q$30,13,FALSE))</f>
        <v>62</v>
      </c>
      <c r="G974" s="153" t="s">
        <v>682</v>
      </c>
      <c r="H974" s="121">
        <v>1988</v>
      </c>
      <c r="I974" s="121"/>
      <c r="J974" s="28" t="str">
        <f t="shared" si="125"/>
        <v>М</v>
      </c>
      <c r="K974" s="122">
        <v>5.0914351851851856E-2</v>
      </c>
      <c r="L974" s="90">
        <f t="shared" si="124"/>
        <v>0.4322199897649075</v>
      </c>
      <c r="M974" s="99">
        <f t="shared" si="122"/>
        <v>2.669855601331518</v>
      </c>
    </row>
    <row r="975" spans="1:13" x14ac:dyDescent="0.25">
      <c r="A975" s="24" t="str">
        <f t="shared" si="123"/>
        <v>Жук-трейл # 12 Купалье</v>
      </c>
      <c r="B975" s="43" t="str">
        <f t="shared" si="121"/>
        <v>Трейл 10 Н</v>
      </c>
      <c r="C975" s="43" t="str">
        <f t="shared" si="126"/>
        <v>Жук-трейл # 12 Купалье Трейл 10 Н</v>
      </c>
      <c r="D975" s="120">
        <f>VLOOKUP(C975,Гонки!$E$1:$O$30,11,FALSE)</f>
        <v>6.1770757127260634</v>
      </c>
      <c r="E975" s="31" t="s">
        <v>278</v>
      </c>
      <c r="F975" s="154">
        <f>IF(E975="Ж",VLOOKUP(C975,Гонки!$E$2:$Q$30,12,FALSE),VLOOKUP(C975,Гонки!$E$2:$Q$30,13,FALSE))</f>
        <v>62</v>
      </c>
      <c r="G975" s="153" t="s">
        <v>784</v>
      </c>
      <c r="H975" s="121">
        <v>1990</v>
      </c>
      <c r="I975" s="121">
        <v>3449</v>
      </c>
      <c r="J975" s="28" t="str">
        <f t="shared" si="125"/>
        <v>М</v>
      </c>
      <c r="K975" s="122">
        <v>5.1875000000000004E-2</v>
      </c>
      <c r="L975" s="90">
        <f t="shared" si="124"/>
        <v>0.40864969400135986</v>
      </c>
      <c r="M975" s="99">
        <f t="shared" si="122"/>
        <v>2.5242600998287377</v>
      </c>
    </row>
    <row r="976" spans="1:13" x14ac:dyDescent="0.25">
      <c r="A976" s="24" t="str">
        <f t="shared" si="123"/>
        <v>Жук-трейл # 12 Купалье</v>
      </c>
      <c r="B976" s="43" t="str">
        <f t="shared" si="121"/>
        <v>Трейл 10 Н</v>
      </c>
      <c r="C976" s="43" t="str">
        <f t="shared" si="126"/>
        <v>Жук-трейл # 12 Купалье Трейл 10 Н</v>
      </c>
      <c r="D976" s="120">
        <f>VLOOKUP(C976,Гонки!$E$1:$O$30,11,FALSE)</f>
        <v>6.1770757127260634</v>
      </c>
      <c r="E976" s="31" t="s">
        <v>278</v>
      </c>
      <c r="F976" s="154">
        <f>IF(E976="Ж",VLOOKUP(C976,Гонки!$E$2:$Q$30,12,FALSE),VLOOKUP(C976,Гонки!$E$2:$Q$30,13,FALSE))</f>
        <v>62</v>
      </c>
      <c r="G976" s="153" t="s">
        <v>650</v>
      </c>
      <c r="H976" s="121">
        <v>2019</v>
      </c>
      <c r="I976" s="121"/>
      <c r="J976" s="28" t="str">
        <f t="shared" si="125"/>
        <v>М</v>
      </c>
      <c r="K976" s="122">
        <v>5.2071759259259255E-2</v>
      </c>
      <c r="L976" s="90">
        <f t="shared" si="124"/>
        <v>0.40403478337475407</v>
      </c>
      <c r="M976" s="99">
        <f t="shared" si="122"/>
        <v>2.4957534474807295</v>
      </c>
    </row>
    <row r="977" spans="1:13" x14ac:dyDescent="0.25">
      <c r="A977" s="24" t="str">
        <f t="shared" si="123"/>
        <v>Жук-трейл # 12 Купалье</v>
      </c>
      <c r="B977" s="43" t="str">
        <f t="shared" si="121"/>
        <v>Трейл 10 Н</v>
      </c>
      <c r="C977" s="43" t="str">
        <f t="shared" si="126"/>
        <v>Жук-трейл # 12 Купалье Трейл 10 Н</v>
      </c>
      <c r="D977" s="120">
        <f>VLOOKUP(C977,Гонки!$E$1:$O$30,11,FALSE)</f>
        <v>6.1770757127260634</v>
      </c>
      <c r="E977" s="31" t="s">
        <v>278</v>
      </c>
      <c r="F977" s="154">
        <f>IF(E977="Ж",VLOOKUP(C977,Гонки!$E$2:$Q$30,12,FALSE),VLOOKUP(C977,Гонки!$E$2:$Q$30,13,FALSE))</f>
        <v>62</v>
      </c>
      <c r="G977" s="153" t="s">
        <v>206</v>
      </c>
      <c r="H977" s="121">
        <v>1982</v>
      </c>
      <c r="I977" s="121"/>
      <c r="J977" s="28" t="str">
        <f t="shared" si="125"/>
        <v>М</v>
      </c>
      <c r="K977" s="122">
        <v>5.2071759259259255E-2</v>
      </c>
      <c r="L977" s="90">
        <f t="shared" si="124"/>
        <v>0.40403478337475407</v>
      </c>
      <c r="M977" s="99">
        <f t="shared" si="122"/>
        <v>2.4957534474807295</v>
      </c>
    </row>
    <row r="978" spans="1:13" x14ac:dyDescent="0.25">
      <c r="A978" s="24" t="str">
        <f t="shared" si="123"/>
        <v>Жук-трейл # 12 Купалье</v>
      </c>
      <c r="B978" s="43" t="str">
        <f t="shared" si="121"/>
        <v>Трейл 10 Н</v>
      </c>
      <c r="C978" s="43" t="str">
        <f t="shared" si="126"/>
        <v>Жук-трейл # 12 Купалье Трейл 10 Н</v>
      </c>
      <c r="D978" s="120">
        <f>VLOOKUP(C978,Гонки!$E$1:$O$30,11,FALSE)</f>
        <v>6.1770757127260634</v>
      </c>
      <c r="E978" s="31" t="s">
        <v>278</v>
      </c>
      <c r="F978" s="154">
        <f>IF(E978="Ж",VLOOKUP(C978,Гонки!$E$2:$Q$30,12,FALSE),VLOOKUP(C978,Гонки!$E$2:$Q$30,13,FALSE))</f>
        <v>62</v>
      </c>
      <c r="G978" s="153" t="s">
        <v>210</v>
      </c>
      <c r="H978" s="121">
        <v>1988</v>
      </c>
      <c r="I978" s="121">
        <v>3083</v>
      </c>
      <c r="J978" s="28" t="str">
        <f t="shared" si="125"/>
        <v>М</v>
      </c>
      <c r="K978" s="122">
        <v>5.2083333333333336E-2</v>
      </c>
      <c r="L978" s="90">
        <f t="shared" si="124"/>
        <v>0.40376548670507534</v>
      </c>
      <c r="M978" s="99">
        <f t="shared" si="122"/>
        <v>2.4940899815629392</v>
      </c>
    </row>
    <row r="979" spans="1:13" x14ac:dyDescent="0.25">
      <c r="A979" s="24" t="str">
        <f t="shared" si="123"/>
        <v>Жук-трейл # 12 Купалье</v>
      </c>
      <c r="B979" s="43" t="str">
        <f t="shared" si="121"/>
        <v>Трейл 10 Н</v>
      </c>
      <c r="C979" s="43" t="str">
        <f t="shared" si="126"/>
        <v>Жук-трейл # 12 Купалье Трейл 10 Н</v>
      </c>
      <c r="D979" s="120">
        <f>VLOOKUP(C979,Гонки!$E$1:$O$30,11,FALSE)</f>
        <v>6.1770757127260634</v>
      </c>
      <c r="E979" s="31" t="s">
        <v>278</v>
      </c>
      <c r="F979" s="154">
        <f>IF(E979="Ж",VLOOKUP(C979,Гонки!$E$2:$Q$30,12,FALSE),VLOOKUP(C979,Гонки!$E$2:$Q$30,13,FALSE))</f>
        <v>62</v>
      </c>
      <c r="G979" s="153" t="s">
        <v>413</v>
      </c>
      <c r="H979" s="121">
        <v>1983</v>
      </c>
      <c r="I979" s="121">
        <v>5180</v>
      </c>
      <c r="J979" s="28" t="str">
        <f t="shared" si="125"/>
        <v>М</v>
      </c>
      <c r="K979" s="122">
        <v>5.230324074074074E-2</v>
      </c>
      <c r="L979" s="90">
        <f t="shared" si="124"/>
        <v>0.3986940098245369</v>
      </c>
      <c r="M979" s="99">
        <f t="shared" si="122"/>
        <v>2.4627630848965132</v>
      </c>
    </row>
    <row r="980" spans="1:13" x14ac:dyDescent="0.25">
      <c r="A980" s="24" t="str">
        <f t="shared" si="123"/>
        <v>Жук-трейл # 12 Купалье</v>
      </c>
      <c r="B980" s="43" t="str">
        <f t="shared" si="121"/>
        <v>Трейл 10 Н</v>
      </c>
      <c r="C980" s="43" t="str">
        <f t="shared" si="126"/>
        <v>Жук-трейл # 12 Купалье Трейл 10 Н</v>
      </c>
      <c r="D980" s="120">
        <f>VLOOKUP(C980,Гонки!$E$1:$O$30,11,FALSE)</f>
        <v>6.1770757127260634</v>
      </c>
      <c r="E980" s="31" t="s">
        <v>278</v>
      </c>
      <c r="F980" s="154">
        <f>IF(E980="Ж",VLOOKUP(C980,Гонки!$E$2:$Q$30,12,FALSE),VLOOKUP(C980,Гонки!$E$2:$Q$30,13,FALSE))</f>
        <v>62</v>
      </c>
      <c r="G980" s="153" t="s">
        <v>231</v>
      </c>
      <c r="H980" s="121">
        <v>1990</v>
      </c>
      <c r="I980" s="121">
        <v>5087</v>
      </c>
      <c r="J980" s="28" t="str">
        <f t="shared" si="125"/>
        <v>М</v>
      </c>
      <c r="K980" s="122">
        <v>5.230324074074074E-2</v>
      </c>
      <c r="L980" s="90">
        <f t="shared" si="124"/>
        <v>0.3986940098245369</v>
      </c>
      <c r="M980" s="99">
        <f t="shared" si="122"/>
        <v>2.4627630848965132</v>
      </c>
    </row>
    <row r="981" spans="1:13" x14ac:dyDescent="0.25">
      <c r="A981" s="24" t="str">
        <f t="shared" si="123"/>
        <v>Жук-трейл # 12 Купалье</v>
      </c>
      <c r="B981" s="43" t="str">
        <f t="shared" si="121"/>
        <v>Трейл 10 Н</v>
      </c>
      <c r="C981" s="43" t="str">
        <f t="shared" si="126"/>
        <v>Жук-трейл # 12 Купалье Трейл 10 Н</v>
      </c>
      <c r="D981" s="120">
        <f>VLOOKUP(C981,Гонки!$E$1:$O$30,11,FALSE)</f>
        <v>6.1770757127260634</v>
      </c>
      <c r="E981" s="31" t="s">
        <v>278</v>
      </c>
      <c r="F981" s="154">
        <f>IF(E981="Ж",VLOOKUP(C981,Гонки!$E$2:$Q$30,12,FALSE),VLOOKUP(C981,Гонки!$E$2:$Q$30,13,FALSE))</f>
        <v>62</v>
      </c>
      <c r="G981" s="153" t="s">
        <v>785</v>
      </c>
      <c r="H981" s="121">
        <v>1983</v>
      </c>
      <c r="I981" s="121" t="s">
        <v>667</v>
      </c>
      <c r="J981" s="28" t="str">
        <f t="shared" si="125"/>
        <v>М</v>
      </c>
      <c r="K981" s="122">
        <v>5.2314814814814814E-2</v>
      </c>
      <c r="L981" s="90">
        <f t="shared" si="124"/>
        <v>0.39842944844642414</v>
      </c>
      <c r="M981" s="99">
        <f t="shared" si="122"/>
        <v>2.4611288692332476</v>
      </c>
    </row>
    <row r="982" spans="1:13" x14ac:dyDescent="0.25">
      <c r="A982" s="24" t="str">
        <f t="shared" si="123"/>
        <v>Жук-трейл # 12 Купалье</v>
      </c>
      <c r="B982" s="43" t="str">
        <f t="shared" si="121"/>
        <v>Трейл 10 Н</v>
      </c>
      <c r="C982" s="43" t="str">
        <f t="shared" si="126"/>
        <v>Жук-трейл # 12 Купалье Трейл 10 Н</v>
      </c>
      <c r="D982" s="120">
        <f>VLOOKUP(C982,Гонки!$E$1:$O$30,11,FALSE)</f>
        <v>6.1770757127260634</v>
      </c>
      <c r="E982" s="31" t="s">
        <v>278</v>
      </c>
      <c r="F982" s="154">
        <f>IF(E982="Ж",VLOOKUP(C982,Гонки!$E$2:$Q$30,12,FALSE),VLOOKUP(C982,Гонки!$E$2:$Q$30,13,FALSE))</f>
        <v>62</v>
      </c>
      <c r="G982" s="153" t="s">
        <v>786</v>
      </c>
      <c r="H982" s="121">
        <v>1988</v>
      </c>
      <c r="I982" s="121">
        <v>6148</v>
      </c>
      <c r="J982" s="28" t="str">
        <f t="shared" si="125"/>
        <v>М</v>
      </c>
      <c r="K982" s="122">
        <v>5.2569444444444446E-2</v>
      </c>
      <c r="L982" s="90">
        <f t="shared" si="124"/>
        <v>0.39266785044097374</v>
      </c>
      <c r="M982" s="99">
        <f t="shared" si="122"/>
        <v>2.4255390421272893</v>
      </c>
    </row>
    <row r="983" spans="1:13" x14ac:dyDescent="0.25">
      <c r="A983" s="24" t="str">
        <f t="shared" si="123"/>
        <v>Жук-трейл # 12 Купалье</v>
      </c>
      <c r="B983" s="43" t="str">
        <f t="shared" si="121"/>
        <v>Трейл 10 Н</v>
      </c>
      <c r="C983" s="43" t="str">
        <f t="shared" si="126"/>
        <v>Жук-трейл # 12 Купалье Трейл 10 Н</v>
      </c>
      <c r="D983" s="120">
        <f>VLOOKUP(C983,Гонки!$E$1:$O$30,11,FALSE)</f>
        <v>6.1770757127260634</v>
      </c>
      <c r="E983" s="31" t="s">
        <v>278</v>
      </c>
      <c r="F983" s="154">
        <f>IF(E983="Ж",VLOOKUP(C983,Гонки!$E$2:$Q$30,12,FALSE),VLOOKUP(C983,Гонки!$E$2:$Q$30,13,FALSE))</f>
        <v>62</v>
      </c>
      <c r="G983" s="153" t="s">
        <v>224</v>
      </c>
      <c r="H983" s="121">
        <v>1978</v>
      </c>
      <c r="I983" s="121">
        <v>5014</v>
      </c>
      <c r="J983" s="28" t="str">
        <f t="shared" si="125"/>
        <v>М</v>
      </c>
      <c r="K983" s="122">
        <v>5.392361111111111E-2</v>
      </c>
      <c r="L983" s="90">
        <f t="shared" si="124"/>
        <v>0.36382170375714878</v>
      </c>
      <c r="M983" s="99">
        <f t="shared" si="122"/>
        <v>2.2473542100409003</v>
      </c>
    </row>
    <row r="984" spans="1:13" x14ac:dyDescent="0.25">
      <c r="A984" s="24" t="str">
        <f t="shared" si="123"/>
        <v>Жук-трейл # 12 Купалье</v>
      </c>
      <c r="B984" s="43" t="str">
        <f t="shared" si="121"/>
        <v>Трейл 10 Н</v>
      </c>
      <c r="C984" s="43" t="str">
        <f t="shared" si="126"/>
        <v>Жук-трейл # 12 Купалье Трейл 10 Н</v>
      </c>
      <c r="D984" s="120">
        <f>VLOOKUP(C984,Гонки!$E$1:$O$30,11,FALSE)</f>
        <v>6.1770757127260634</v>
      </c>
      <c r="E984" s="31" t="s">
        <v>278</v>
      </c>
      <c r="F984" s="154">
        <f>IF(E984="Ж",VLOOKUP(C984,Гонки!$E$2:$Q$30,12,FALSE),VLOOKUP(C984,Гонки!$E$2:$Q$30,13,FALSE))</f>
        <v>62</v>
      </c>
      <c r="G984" s="153" t="s">
        <v>787</v>
      </c>
      <c r="H984" s="121">
        <v>1975</v>
      </c>
      <c r="I984" s="121" t="s">
        <v>667</v>
      </c>
      <c r="J984" s="28" t="str">
        <f t="shared" si="125"/>
        <v>М</v>
      </c>
      <c r="K984" s="122">
        <v>5.393518518518519E-2</v>
      </c>
      <c r="L984" s="90">
        <f t="shared" si="124"/>
        <v>0.3635875340343922</v>
      </c>
      <c r="M984" s="99">
        <f t="shared" si="122"/>
        <v>2.2459077259338049</v>
      </c>
    </row>
    <row r="985" spans="1:13" x14ac:dyDescent="0.25">
      <c r="A985" s="24" t="str">
        <f t="shared" si="123"/>
        <v>Жук-трейл # 12 Купалье</v>
      </c>
      <c r="B985" s="43" t="str">
        <f t="shared" si="121"/>
        <v>Трейл 10 Н</v>
      </c>
      <c r="C985" s="43" t="str">
        <f t="shared" si="126"/>
        <v>Жук-трейл # 12 Купалье Трейл 10 Н</v>
      </c>
      <c r="D985" s="120">
        <f>VLOOKUP(C985,Гонки!$E$1:$O$30,11,FALSE)</f>
        <v>6.1770757127260634</v>
      </c>
      <c r="E985" s="31" t="s">
        <v>278</v>
      </c>
      <c r="F985" s="154">
        <f>IF(E985="Ж",VLOOKUP(C985,Гонки!$E$2:$Q$30,12,FALSE),VLOOKUP(C985,Гонки!$E$2:$Q$30,13,FALSE))</f>
        <v>62</v>
      </c>
      <c r="G985" s="153" t="s">
        <v>228</v>
      </c>
      <c r="H985" s="121">
        <v>1980</v>
      </c>
      <c r="I985" s="121">
        <v>4514</v>
      </c>
      <c r="J985" s="28" t="str">
        <f t="shared" si="125"/>
        <v>М</v>
      </c>
      <c r="K985" s="122">
        <v>5.3946759259259257E-2</v>
      </c>
      <c r="L985" s="90">
        <f t="shared" si="124"/>
        <v>0.36335356522945145</v>
      </c>
      <c r="M985" s="99">
        <f t="shared" si="122"/>
        <v>2.24446248291127</v>
      </c>
    </row>
    <row r="986" spans="1:13" x14ac:dyDescent="0.25">
      <c r="A986" s="24" t="str">
        <f t="shared" si="123"/>
        <v>Жук-трейл # 12 Купалье</v>
      </c>
      <c r="B986" s="43" t="str">
        <f t="shared" si="121"/>
        <v>Трейл 10 Н</v>
      </c>
      <c r="C986" s="43" t="str">
        <f t="shared" si="126"/>
        <v>Жук-трейл # 12 Купалье Трейл 10 Н</v>
      </c>
      <c r="D986" s="120">
        <f>VLOOKUP(C986,Гонки!$E$1:$O$30,11,FALSE)</f>
        <v>6.1770757127260634</v>
      </c>
      <c r="E986" s="31" t="s">
        <v>278</v>
      </c>
      <c r="F986" s="154">
        <f>IF(E986="Ж",VLOOKUP(C986,Гонки!$E$2:$Q$30,12,FALSE),VLOOKUP(C986,Гонки!$E$2:$Q$30,13,FALSE))</f>
        <v>62</v>
      </c>
      <c r="G986" s="153" t="s">
        <v>788</v>
      </c>
      <c r="H986" s="121">
        <v>1976</v>
      </c>
      <c r="I986" s="121">
        <v>6116</v>
      </c>
      <c r="J986" s="28" t="str">
        <f t="shared" si="125"/>
        <v>М</v>
      </c>
      <c r="K986" s="122">
        <v>5.4224537037037036E-2</v>
      </c>
      <c r="L986" s="90">
        <f t="shared" si="124"/>
        <v>0.35779803323196369</v>
      </c>
      <c r="M986" s="99">
        <f t="shared" si="122"/>
        <v>2.2101455411383157</v>
      </c>
    </row>
    <row r="987" spans="1:13" x14ac:dyDescent="0.25">
      <c r="A987" s="24" t="str">
        <f t="shared" si="123"/>
        <v>Жук-трейл # 12 Купалье</v>
      </c>
      <c r="B987" s="43" t="str">
        <f t="shared" si="121"/>
        <v>Трейл 10 Н</v>
      </c>
      <c r="C987" s="43" t="str">
        <f t="shared" si="126"/>
        <v>Жук-трейл # 12 Купалье Трейл 10 Н</v>
      </c>
      <c r="D987" s="120">
        <f>VLOOKUP(C987,Гонки!$E$1:$O$30,11,FALSE)</f>
        <v>6.1770757127260634</v>
      </c>
      <c r="E987" s="31" t="s">
        <v>278</v>
      </c>
      <c r="F987" s="154">
        <f>IF(E987="Ж",VLOOKUP(C987,Гонки!$E$2:$Q$30,12,FALSE),VLOOKUP(C987,Гонки!$E$2:$Q$30,13,FALSE))</f>
        <v>62</v>
      </c>
      <c r="G987" s="153" t="s">
        <v>789</v>
      </c>
      <c r="H987" s="121">
        <v>1987</v>
      </c>
      <c r="I987" s="121">
        <v>4928</v>
      </c>
      <c r="J987" s="28" t="str">
        <f t="shared" si="125"/>
        <v>М</v>
      </c>
      <c r="K987" s="122">
        <v>5.4224537037037036E-2</v>
      </c>
      <c r="L987" s="90">
        <f t="shared" si="124"/>
        <v>0.35779803323196369</v>
      </c>
      <c r="M987" s="99">
        <f t="shared" si="122"/>
        <v>2.2101455411383157</v>
      </c>
    </row>
    <row r="988" spans="1:13" x14ac:dyDescent="0.25">
      <c r="A988" s="24" t="str">
        <f t="shared" si="123"/>
        <v>Жук-трейл # 12 Купалье</v>
      </c>
      <c r="B988" s="43" t="str">
        <f t="shared" si="121"/>
        <v>Трейл 10 Н</v>
      </c>
      <c r="C988" s="43" t="str">
        <f t="shared" si="126"/>
        <v>Жук-трейл # 12 Купалье Трейл 10 Н</v>
      </c>
      <c r="D988" s="120">
        <f>VLOOKUP(C988,Гонки!$E$1:$O$30,11,FALSE)</f>
        <v>6.1770757127260634</v>
      </c>
      <c r="E988" s="31" t="s">
        <v>278</v>
      </c>
      <c r="F988" s="154">
        <f>IF(E988="Ж",VLOOKUP(C988,Гонки!$E$2:$Q$30,12,FALSE),VLOOKUP(C988,Гонки!$E$2:$Q$30,13,FALSE))</f>
        <v>62</v>
      </c>
      <c r="G988" s="153" t="s">
        <v>790</v>
      </c>
      <c r="H988" s="121">
        <v>1986</v>
      </c>
      <c r="I988" s="121">
        <v>4229</v>
      </c>
      <c r="J988" s="28" t="str">
        <f t="shared" si="125"/>
        <v>М</v>
      </c>
      <c r="K988" s="122">
        <v>5.5266203703703699E-2</v>
      </c>
      <c r="L988" s="90">
        <f t="shared" si="124"/>
        <v>0.33794545255846448</v>
      </c>
      <c r="M988" s="99">
        <f t="shared" si="122"/>
        <v>2.0875146472251092</v>
      </c>
    </row>
    <row r="989" spans="1:13" x14ac:dyDescent="0.25">
      <c r="A989" s="24" t="str">
        <f t="shared" si="123"/>
        <v>Жук-трейл # 12 Купалье</v>
      </c>
      <c r="B989" s="43" t="str">
        <f t="shared" si="121"/>
        <v>Трейл 10 Н</v>
      </c>
      <c r="C989" s="43" t="str">
        <f t="shared" si="126"/>
        <v>Жук-трейл # 12 Купалье Трейл 10 Н</v>
      </c>
      <c r="D989" s="120">
        <f>VLOOKUP(C989,Гонки!$E$1:$O$30,11,FALSE)</f>
        <v>6.1770757127260634</v>
      </c>
      <c r="E989" s="31" t="s">
        <v>278</v>
      </c>
      <c r="F989" s="154">
        <f>IF(E989="Ж",VLOOKUP(C989,Гонки!$E$2:$Q$30,12,FALSE),VLOOKUP(C989,Гонки!$E$2:$Q$30,13,FALSE))</f>
        <v>62</v>
      </c>
      <c r="G989" s="153" t="s">
        <v>644</v>
      </c>
      <c r="H989" s="121">
        <v>1983</v>
      </c>
      <c r="I989" s="121">
        <v>5850</v>
      </c>
      <c r="J989" s="28" t="str">
        <f t="shared" si="125"/>
        <v>М</v>
      </c>
      <c r="K989" s="122">
        <v>5.5659722222222228E-2</v>
      </c>
      <c r="L989" s="90">
        <f t="shared" si="124"/>
        <v>0.33082810968646365</v>
      </c>
      <c r="M989" s="99">
        <f t="shared" si="122"/>
        <v>2.0435502814313287</v>
      </c>
    </row>
    <row r="990" spans="1:13" x14ac:dyDescent="0.25">
      <c r="A990" s="24" t="str">
        <f t="shared" si="123"/>
        <v>Жук-трейл # 12 Купалье</v>
      </c>
      <c r="B990" s="43" t="str">
        <f t="shared" si="121"/>
        <v>Трейл 10 Н</v>
      </c>
      <c r="C990" s="43" t="str">
        <f t="shared" si="126"/>
        <v>Жук-трейл # 12 Купалье Трейл 10 Н</v>
      </c>
      <c r="D990" s="120">
        <f>VLOOKUP(C990,Гонки!$E$1:$O$30,11,FALSE)</f>
        <v>6.1770757127260634</v>
      </c>
      <c r="E990" s="31" t="s">
        <v>278</v>
      </c>
      <c r="F990" s="154">
        <f>IF(E990="Ж",VLOOKUP(C990,Гонки!$E$2:$Q$30,12,FALSE),VLOOKUP(C990,Гонки!$E$2:$Q$30,13,FALSE))</f>
        <v>62</v>
      </c>
      <c r="G990" s="123" t="s">
        <v>301</v>
      </c>
      <c r="H990" s="121">
        <v>1984</v>
      </c>
      <c r="I990" s="121">
        <v>4467</v>
      </c>
      <c r="J990" s="28" t="str">
        <f t="shared" si="125"/>
        <v>М</v>
      </c>
      <c r="K990" s="122">
        <v>5.6226851851851854E-2</v>
      </c>
      <c r="L990" s="90">
        <f t="shared" si="124"/>
        <v>0.32091809331370258</v>
      </c>
      <c r="M990" s="99">
        <f t="shared" si="122"/>
        <v>1.9823353599824287</v>
      </c>
    </row>
    <row r="991" spans="1:13" x14ac:dyDescent="0.25">
      <c r="A991" s="24" t="str">
        <f t="shared" si="123"/>
        <v>Жук-трейл # 12 Купалье</v>
      </c>
      <c r="B991" s="43" t="str">
        <f t="shared" si="121"/>
        <v>Трейл 10 Н</v>
      </c>
      <c r="C991" s="43" t="str">
        <f t="shared" si="126"/>
        <v>Жук-трейл # 12 Купалье Трейл 10 Н</v>
      </c>
      <c r="D991" s="120">
        <f>VLOOKUP(C991,Гонки!$E$1:$O$30,11,FALSE)</f>
        <v>6.1770757127260634</v>
      </c>
      <c r="E991" s="31" t="s">
        <v>278</v>
      </c>
      <c r="F991" s="154">
        <f>IF(E991="Ж",VLOOKUP(C991,Гонки!$E$2:$Q$30,12,FALSE),VLOOKUP(C991,Гонки!$E$2:$Q$30,13,FALSE))</f>
        <v>62</v>
      </c>
      <c r="G991" s="153" t="s">
        <v>792</v>
      </c>
      <c r="H991" s="121">
        <v>1999</v>
      </c>
      <c r="I991" s="121">
        <v>3368</v>
      </c>
      <c r="J991" s="28" t="str">
        <f t="shared" si="125"/>
        <v>М</v>
      </c>
      <c r="K991" s="122">
        <v>5.6770833333333333E-2</v>
      </c>
      <c r="L991" s="90">
        <f t="shared" si="124"/>
        <v>0.31178103865247442</v>
      </c>
      <c r="M991" s="99">
        <f t="shared" si="122"/>
        <v>1.9258950815487057</v>
      </c>
    </row>
    <row r="992" spans="1:13" x14ac:dyDescent="0.25">
      <c r="A992" s="24" t="str">
        <f t="shared" si="123"/>
        <v>Жук-трейл # 12 Купалье</v>
      </c>
      <c r="B992" s="43" t="str">
        <f t="shared" ref="B992:B1017" si="127">$B$926</f>
        <v>Трейл 10 Н</v>
      </c>
      <c r="C992" s="43" t="str">
        <f t="shared" si="126"/>
        <v>Жук-трейл # 12 Купалье Трейл 10 Н</v>
      </c>
      <c r="D992" s="120">
        <f>VLOOKUP(C992,Гонки!$E$1:$O$30,11,FALSE)</f>
        <v>6.1770757127260634</v>
      </c>
      <c r="E992" s="31" t="s">
        <v>278</v>
      </c>
      <c r="F992" s="154">
        <f>IF(E992="Ж",VLOOKUP(C992,Гонки!$E$2:$Q$30,12,FALSE),VLOOKUP(C992,Гонки!$E$2:$Q$30,13,FALSE))</f>
        <v>62</v>
      </c>
      <c r="G992" s="153" t="s">
        <v>793</v>
      </c>
      <c r="H992" s="121">
        <v>1988</v>
      </c>
      <c r="I992" s="121" t="s">
        <v>667</v>
      </c>
      <c r="J992" s="28" t="str">
        <f t="shared" si="125"/>
        <v>М</v>
      </c>
      <c r="K992" s="122">
        <v>5.693287037037037E-2</v>
      </c>
      <c r="L992" s="90">
        <f t="shared" si="124"/>
        <v>0.30912652152106129</v>
      </c>
      <c r="M992" s="99">
        <f t="shared" si="122"/>
        <v>1.9094979282472384</v>
      </c>
    </row>
    <row r="993" spans="1:13" x14ac:dyDescent="0.25">
      <c r="A993" s="24" t="str">
        <f t="shared" si="123"/>
        <v>Жук-трейл # 12 Купалье</v>
      </c>
      <c r="B993" s="43" t="str">
        <f t="shared" si="127"/>
        <v>Трейл 10 Н</v>
      </c>
      <c r="C993" s="43" t="str">
        <f t="shared" si="126"/>
        <v>Жук-трейл # 12 Купалье Трейл 10 Н</v>
      </c>
      <c r="D993" s="120">
        <f>VLOOKUP(C993,Гонки!$E$1:$O$30,11,FALSE)</f>
        <v>6.1770757127260634</v>
      </c>
      <c r="E993" s="31" t="s">
        <v>278</v>
      </c>
      <c r="F993" s="154">
        <f>IF(E993="Ж",VLOOKUP(C993,Гонки!$E$2:$Q$30,12,FALSE),VLOOKUP(C993,Гонки!$E$2:$Q$30,13,FALSE))</f>
        <v>62</v>
      </c>
      <c r="G993" s="153" t="s">
        <v>632</v>
      </c>
      <c r="H993" s="121">
        <v>1983</v>
      </c>
      <c r="I993" s="121">
        <v>314</v>
      </c>
      <c r="J993" s="28" t="str">
        <f t="shared" si="125"/>
        <v>М</v>
      </c>
      <c r="K993" s="122">
        <v>5.707175925925926E-2</v>
      </c>
      <c r="L993" s="90">
        <f t="shared" si="124"/>
        <v>0.30687515375042596</v>
      </c>
      <c r="M993" s="99">
        <f t="shared" si="122"/>
        <v>1.8955910590708327</v>
      </c>
    </row>
    <row r="994" spans="1:13" x14ac:dyDescent="0.25">
      <c r="A994" s="24" t="str">
        <f t="shared" si="123"/>
        <v>Жук-трейл # 12 Купалье</v>
      </c>
      <c r="B994" s="43" t="str">
        <f t="shared" si="127"/>
        <v>Трейл 10 Н</v>
      </c>
      <c r="C994" s="43" t="str">
        <f t="shared" si="126"/>
        <v>Жук-трейл # 12 Купалье Трейл 10 Н</v>
      </c>
      <c r="D994" s="120">
        <f>VLOOKUP(C994,Гонки!$E$1:$O$30,11,FALSE)</f>
        <v>6.1770757127260634</v>
      </c>
      <c r="E994" s="31" t="s">
        <v>278</v>
      </c>
      <c r="F994" s="154">
        <f>IF(E994="Ж",VLOOKUP(C994,Гонки!$E$2:$Q$30,12,FALSE),VLOOKUP(C994,Гонки!$E$2:$Q$30,13,FALSE))</f>
        <v>62</v>
      </c>
      <c r="G994" s="153" t="s">
        <v>455</v>
      </c>
      <c r="H994" s="121">
        <v>1972</v>
      </c>
      <c r="I994" s="121">
        <v>4331</v>
      </c>
      <c r="J994" s="28" t="str">
        <f t="shared" si="125"/>
        <v>М</v>
      </c>
      <c r="K994" s="122">
        <v>5.9050925925925923E-2</v>
      </c>
      <c r="L994" s="90">
        <f t="shared" si="124"/>
        <v>0.27704184565807499</v>
      </c>
      <c r="M994" s="99">
        <f t="shared" si="122"/>
        <v>1.7113084562232976</v>
      </c>
    </row>
    <row r="995" spans="1:13" x14ac:dyDescent="0.25">
      <c r="A995" s="24" t="str">
        <f t="shared" si="123"/>
        <v>Жук-трейл # 12 Купалье</v>
      </c>
      <c r="B995" s="43" t="str">
        <f t="shared" si="127"/>
        <v>Трейл 10 Н</v>
      </c>
      <c r="C995" s="43" t="str">
        <f t="shared" si="126"/>
        <v>Жук-трейл # 12 Купалье Трейл 10 Н</v>
      </c>
      <c r="D995" s="120">
        <f>VLOOKUP(C995,Гонки!$E$1:$O$30,11,FALSE)</f>
        <v>6.1770757127260634</v>
      </c>
      <c r="E995" s="31" t="s">
        <v>278</v>
      </c>
      <c r="F995" s="154">
        <f>IF(E995="Ж",VLOOKUP(C995,Гонки!$E$2:$Q$30,12,FALSE),VLOOKUP(C995,Гонки!$E$2:$Q$30,13,FALSE))</f>
        <v>62</v>
      </c>
      <c r="G995" s="153" t="s">
        <v>637</v>
      </c>
      <c r="H995" s="121">
        <v>1986</v>
      </c>
      <c r="I995" s="121">
        <v>3973</v>
      </c>
      <c r="J995" s="28" t="str">
        <f t="shared" si="125"/>
        <v>М</v>
      </c>
      <c r="K995" s="122">
        <v>5.949074074074074E-2</v>
      </c>
      <c r="L995" s="90">
        <f t="shared" si="124"/>
        <v>0.27094265217434066</v>
      </c>
      <c r="M995" s="99">
        <f t="shared" si="122"/>
        <v>1.6736332762877053</v>
      </c>
    </row>
    <row r="996" spans="1:13" x14ac:dyDescent="0.25">
      <c r="A996" s="24" t="str">
        <f t="shared" si="123"/>
        <v>Жук-трейл # 12 Купалье</v>
      </c>
      <c r="B996" s="43" t="str">
        <f t="shared" si="127"/>
        <v>Трейл 10 Н</v>
      </c>
      <c r="C996" s="43" t="str">
        <f t="shared" si="126"/>
        <v>Жук-трейл # 12 Купалье Трейл 10 Н</v>
      </c>
      <c r="D996" s="120">
        <f>VLOOKUP(C996,Гонки!$E$1:$O$30,11,FALSE)</f>
        <v>6.1770757127260634</v>
      </c>
      <c r="E996" s="31" t="s">
        <v>278</v>
      </c>
      <c r="F996" s="154">
        <f>IF(E996="Ж",VLOOKUP(C996,Гонки!$E$2:$Q$30,12,FALSE),VLOOKUP(C996,Гонки!$E$2:$Q$30,13,FALSE))</f>
        <v>62</v>
      </c>
      <c r="G996" s="153" t="s">
        <v>794</v>
      </c>
      <c r="H996" s="121">
        <v>1989</v>
      </c>
      <c r="I996" s="121">
        <v>4266</v>
      </c>
      <c r="J996" s="28" t="str">
        <f t="shared" si="125"/>
        <v>М</v>
      </c>
      <c r="K996" s="122">
        <v>6.0451388888888895E-2</v>
      </c>
      <c r="L996" s="90">
        <f t="shared" si="124"/>
        <v>0.25822997734495678</v>
      </c>
      <c r="M996" s="99">
        <f t="shared" si="122"/>
        <v>1.5951061213553341</v>
      </c>
    </row>
    <row r="997" spans="1:13" x14ac:dyDescent="0.25">
      <c r="A997" s="24" t="str">
        <f t="shared" si="123"/>
        <v>Жук-трейл # 12 Купалье</v>
      </c>
      <c r="B997" s="43" t="str">
        <f t="shared" si="127"/>
        <v>Трейл 10 Н</v>
      </c>
      <c r="C997" s="43" t="str">
        <f t="shared" si="126"/>
        <v>Жук-трейл # 12 Купалье Трейл 10 Н</v>
      </c>
      <c r="D997" s="120">
        <f>VLOOKUP(C997,Гонки!$E$1:$O$30,11,FALSE)</f>
        <v>6.1770757127260634</v>
      </c>
      <c r="E997" s="31" t="s">
        <v>278</v>
      </c>
      <c r="F997" s="154">
        <f>IF(E997="Ж",VLOOKUP(C997,Гонки!$E$2:$Q$30,12,FALSE),VLOOKUP(C997,Гонки!$E$2:$Q$30,13,FALSE))</f>
        <v>62</v>
      </c>
      <c r="G997" s="153" t="s">
        <v>795</v>
      </c>
      <c r="H997" s="121">
        <v>1978</v>
      </c>
      <c r="I997" s="121">
        <v>6133</v>
      </c>
      <c r="J997" s="28" t="str">
        <f t="shared" si="125"/>
        <v>М</v>
      </c>
      <c r="K997" s="122">
        <v>6.0625000000000005E-2</v>
      </c>
      <c r="L997" s="90">
        <f t="shared" si="124"/>
        <v>0.25601785369344288</v>
      </c>
      <c r="M997" s="99">
        <f t="shared" si="122"/>
        <v>1.5814416660740207</v>
      </c>
    </row>
    <row r="998" spans="1:13" x14ac:dyDescent="0.25">
      <c r="A998" s="24" t="str">
        <f t="shared" si="123"/>
        <v>Жук-трейл # 12 Купалье</v>
      </c>
      <c r="B998" s="43" t="str">
        <f t="shared" si="127"/>
        <v>Трейл 10 Н</v>
      </c>
      <c r="C998" s="43" t="str">
        <f t="shared" si="126"/>
        <v>Жук-трейл # 12 Купалье Трейл 10 Н</v>
      </c>
      <c r="D998" s="120">
        <f>VLOOKUP(C998,Гонки!$E$1:$O$30,11,FALSE)</f>
        <v>6.1770757127260634</v>
      </c>
      <c r="E998" s="31" t="s">
        <v>278</v>
      </c>
      <c r="F998" s="154">
        <f>IF(E998="Ж",VLOOKUP(C998,Гонки!$E$2:$Q$30,12,FALSE),VLOOKUP(C998,Гонки!$E$2:$Q$30,13,FALSE))</f>
        <v>62</v>
      </c>
      <c r="G998" s="153" t="s">
        <v>796</v>
      </c>
      <c r="H998" s="121">
        <v>1992</v>
      </c>
      <c r="I998" s="121" t="s">
        <v>667</v>
      </c>
      <c r="J998" s="28" t="str">
        <f t="shared" si="125"/>
        <v>М</v>
      </c>
      <c r="K998" s="122">
        <v>6.1041666666666661E-2</v>
      </c>
      <c r="L998" s="90">
        <f t="shared" si="124"/>
        <v>0.25081087210021169</v>
      </c>
      <c r="M998" s="99">
        <f t="shared" ref="M998:M1058" si="128">(D998)*L998</f>
        <v>1.5492777465378607</v>
      </c>
    </row>
    <row r="999" spans="1:13" x14ac:dyDescent="0.25">
      <c r="A999" s="24" t="str">
        <f t="shared" si="123"/>
        <v>Жук-трейл # 12 Купалье</v>
      </c>
      <c r="B999" s="43" t="str">
        <f t="shared" si="127"/>
        <v>Трейл 10 Н</v>
      </c>
      <c r="C999" s="43" t="str">
        <f t="shared" si="126"/>
        <v>Жук-трейл # 12 Купалье Трейл 10 Н</v>
      </c>
      <c r="D999" s="120">
        <f>VLOOKUP(C999,Гонки!$E$1:$O$30,11,FALSE)</f>
        <v>6.1770757127260634</v>
      </c>
      <c r="E999" s="31" t="s">
        <v>278</v>
      </c>
      <c r="F999" s="154">
        <f>IF(E999="Ж",VLOOKUP(C999,Гонки!$E$2:$Q$30,12,FALSE),VLOOKUP(C999,Гонки!$E$2:$Q$30,13,FALSE))</f>
        <v>62</v>
      </c>
      <c r="G999" s="153" t="s">
        <v>715</v>
      </c>
      <c r="H999" s="121">
        <v>0</v>
      </c>
      <c r="I999" s="121">
        <v>5127</v>
      </c>
      <c r="J999" s="28" t="str">
        <f t="shared" si="125"/>
        <v>М</v>
      </c>
      <c r="K999" s="122">
        <v>6.2233796296296294E-2</v>
      </c>
      <c r="L999" s="90">
        <f t="shared" si="124"/>
        <v>0.23667186071551985</v>
      </c>
      <c r="M999" s="99">
        <f t="shared" si="128"/>
        <v>1.4619400027115235</v>
      </c>
    </row>
    <row r="1000" spans="1:13" x14ac:dyDescent="0.25">
      <c r="A1000" s="24" t="str">
        <f t="shared" si="123"/>
        <v>Жук-трейл # 12 Купалье</v>
      </c>
      <c r="B1000" s="43" t="str">
        <f t="shared" si="127"/>
        <v>Трейл 10 Н</v>
      </c>
      <c r="C1000" s="43" t="str">
        <f t="shared" si="126"/>
        <v>Жук-трейл # 12 Купалье Трейл 10 Н</v>
      </c>
      <c r="D1000" s="120">
        <f>VLOOKUP(C1000,Гонки!$E$1:$O$30,11,FALSE)</f>
        <v>6.1770757127260634</v>
      </c>
      <c r="E1000" s="31" t="s">
        <v>278</v>
      </c>
      <c r="F1000" s="154">
        <f>IF(E1000="Ж",VLOOKUP(C1000,Гонки!$E$2:$Q$30,12,FALSE),VLOOKUP(C1000,Гонки!$E$2:$Q$30,13,FALSE))</f>
        <v>62</v>
      </c>
      <c r="G1000" s="153" t="s">
        <v>236</v>
      </c>
      <c r="H1000" s="121">
        <v>1989</v>
      </c>
      <c r="I1000" s="121">
        <v>4212</v>
      </c>
      <c r="J1000" s="28" t="str">
        <f t="shared" si="125"/>
        <v>М</v>
      </c>
      <c r="K1000" s="122">
        <v>6.2615740740740736E-2</v>
      </c>
      <c r="L1000" s="90">
        <f t="shared" si="124"/>
        <v>0.23236726126931295</v>
      </c>
      <c r="M1000" s="99">
        <f t="shared" si="128"/>
        <v>1.4353501660193446</v>
      </c>
    </row>
    <row r="1001" spans="1:13" x14ac:dyDescent="0.25">
      <c r="A1001" s="24" t="str">
        <f t="shared" si="123"/>
        <v>Жук-трейл # 12 Купалье</v>
      </c>
      <c r="B1001" s="43" t="str">
        <f t="shared" si="127"/>
        <v>Трейл 10 Н</v>
      </c>
      <c r="C1001" s="43" t="str">
        <f t="shared" si="126"/>
        <v>Жук-трейл # 12 Купалье Трейл 10 Н</v>
      </c>
      <c r="D1001" s="120">
        <f>VLOOKUP(C1001,Гонки!$E$1:$O$30,11,FALSE)</f>
        <v>6.1770757127260634</v>
      </c>
      <c r="E1001" s="31" t="s">
        <v>278</v>
      </c>
      <c r="F1001" s="154">
        <f>IF(E1001="Ж",VLOOKUP(C1001,Гонки!$E$2:$Q$30,12,FALSE),VLOOKUP(C1001,Гонки!$E$2:$Q$30,13,FALSE))</f>
        <v>62</v>
      </c>
      <c r="G1001" s="153" t="s">
        <v>797</v>
      </c>
      <c r="H1001" s="121">
        <v>1977</v>
      </c>
      <c r="I1001" s="121">
        <v>6100</v>
      </c>
      <c r="J1001" s="28" t="str">
        <f t="shared" si="125"/>
        <v>М</v>
      </c>
      <c r="K1001" s="122">
        <v>6.3217592592592589E-2</v>
      </c>
      <c r="L1001" s="90">
        <f t="shared" si="124"/>
        <v>0.22579361004621104</v>
      </c>
      <c r="M1001" s="99">
        <f t="shared" si="128"/>
        <v>1.39474422470519</v>
      </c>
    </row>
    <row r="1002" spans="1:13" x14ac:dyDescent="0.25">
      <c r="A1002" s="24" t="str">
        <f t="shared" si="123"/>
        <v>Жук-трейл # 12 Купалье</v>
      </c>
      <c r="B1002" s="43" t="str">
        <f t="shared" si="127"/>
        <v>Трейл 10 Н</v>
      </c>
      <c r="C1002" s="43" t="str">
        <f t="shared" si="126"/>
        <v>Жук-трейл # 12 Купалье Трейл 10 Н</v>
      </c>
      <c r="D1002" s="120">
        <f>VLOOKUP(C1002,Гонки!$E$1:$O$30,11,FALSE)</f>
        <v>6.1770757127260634</v>
      </c>
      <c r="E1002" s="31" t="s">
        <v>278</v>
      </c>
      <c r="F1002" s="154">
        <f>IF(E1002="Ж",VLOOKUP(C1002,Гонки!$E$2:$Q$30,12,FALSE),VLOOKUP(C1002,Гонки!$E$2:$Q$30,13,FALSE))</f>
        <v>62</v>
      </c>
      <c r="G1002" s="153" t="s">
        <v>265</v>
      </c>
      <c r="H1002" s="121">
        <v>1993</v>
      </c>
      <c r="I1002" s="121">
        <v>4762</v>
      </c>
      <c r="J1002" s="28" t="str">
        <f t="shared" si="125"/>
        <v>М</v>
      </c>
      <c r="K1002" s="122">
        <v>6.3807870370370376E-2</v>
      </c>
      <c r="L1002" s="90">
        <f t="shared" si="124"/>
        <v>0.21958504417616301</v>
      </c>
      <c r="M1002" s="99">
        <f t="shared" si="128"/>
        <v>1.3563934432584561</v>
      </c>
    </row>
    <row r="1003" spans="1:13" x14ac:dyDescent="0.25">
      <c r="A1003" s="24" t="str">
        <f t="shared" si="123"/>
        <v>Жук-трейл # 12 Купалье</v>
      </c>
      <c r="B1003" s="43" t="str">
        <f t="shared" si="127"/>
        <v>Трейл 10 Н</v>
      </c>
      <c r="C1003" s="43" t="str">
        <f t="shared" si="126"/>
        <v>Жук-трейл # 12 Купалье Трейл 10 Н</v>
      </c>
      <c r="D1003" s="120">
        <f>VLOOKUP(C1003,Гонки!$E$1:$O$30,11,FALSE)</f>
        <v>6.1770757127260634</v>
      </c>
      <c r="E1003" s="31" t="s">
        <v>278</v>
      </c>
      <c r="F1003" s="154">
        <f>IF(E1003="Ж",VLOOKUP(C1003,Гонки!$E$2:$Q$30,12,FALSE),VLOOKUP(C1003,Гонки!$E$2:$Q$30,13,FALSE))</f>
        <v>62</v>
      </c>
      <c r="G1003" s="153" t="s">
        <v>272</v>
      </c>
      <c r="H1003" s="121">
        <v>1972</v>
      </c>
      <c r="I1003" s="121">
        <v>4408</v>
      </c>
      <c r="J1003" s="28" t="str">
        <f t="shared" si="125"/>
        <v>М</v>
      </c>
      <c r="K1003" s="122">
        <v>6.4363425925925921E-2</v>
      </c>
      <c r="L1003" s="90">
        <f t="shared" si="124"/>
        <v>0.21394791053497328</v>
      </c>
      <c r="M1003" s="99">
        <f t="shared" si="128"/>
        <v>1.3215724419540722</v>
      </c>
    </row>
    <row r="1004" spans="1:13" x14ac:dyDescent="0.25">
      <c r="A1004" s="24" t="str">
        <f t="shared" si="123"/>
        <v>Жук-трейл # 12 Купалье</v>
      </c>
      <c r="B1004" s="43" t="str">
        <f t="shared" si="127"/>
        <v>Трейл 10 Н</v>
      </c>
      <c r="C1004" s="43" t="str">
        <f t="shared" si="126"/>
        <v>Жук-трейл # 12 Купалье Трейл 10 Н</v>
      </c>
      <c r="D1004" s="120">
        <f>VLOOKUP(C1004,Гонки!$E$1:$O$30,11,FALSE)</f>
        <v>6.1770757127260634</v>
      </c>
      <c r="E1004" s="31" t="s">
        <v>278</v>
      </c>
      <c r="F1004" s="154">
        <f>IF(E1004="Ж",VLOOKUP(C1004,Гонки!$E$2:$Q$30,12,FALSE),VLOOKUP(C1004,Гонки!$E$2:$Q$30,13,FALSE))</f>
        <v>62</v>
      </c>
      <c r="G1004" s="153" t="s">
        <v>232</v>
      </c>
      <c r="H1004" s="121">
        <v>1988</v>
      </c>
      <c r="I1004" s="121">
        <v>4440</v>
      </c>
      <c r="J1004" s="28" t="str">
        <f t="shared" si="125"/>
        <v>М</v>
      </c>
      <c r="K1004" s="122">
        <v>6.5428240740740731E-2</v>
      </c>
      <c r="L1004" s="90">
        <f t="shared" si="124"/>
        <v>0.20367127319264905</v>
      </c>
      <c r="M1004" s="99">
        <f t="shared" si="128"/>
        <v>1.2580928750183074</v>
      </c>
    </row>
    <row r="1005" spans="1:13" x14ac:dyDescent="0.25">
      <c r="A1005" s="24" t="str">
        <f t="shared" si="123"/>
        <v>Жук-трейл # 12 Купалье</v>
      </c>
      <c r="B1005" s="43" t="str">
        <f t="shared" si="127"/>
        <v>Трейл 10 Н</v>
      </c>
      <c r="C1005" s="43" t="str">
        <f t="shared" si="126"/>
        <v>Жук-трейл # 12 Купалье Трейл 10 Н</v>
      </c>
      <c r="D1005" s="120">
        <f>VLOOKUP(C1005,Гонки!$E$1:$O$30,11,FALSE)</f>
        <v>6.1770757127260634</v>
      </c>
      <c r="E1005" s="31" t="s">
        <v>278</v>
      </c>
      <c r="F1005" s="154">
        <f>IF(E1005="Ж",VLOOKUP(C1005,Гонки!$E$2:$Q$30,12,FALSE),VLOOKUP(C1005,Гонки!$E$2:$Q$30,13,FALSE))</f>
        <v>62</v>
      </c>
      <c r="G1005" s="153" t="s">
        <v>222</v>
      </c>
      <c r="H1005" s="121">
        <v>1989</v>
      </c>
      <c r="I1005" s="121"/>
      <c r="J1005" s="28" t="str">
        <f t="shared" si="125"/>
        <v>М</v>
      </c>
      <c r="K1005" s="122">
        <v>6.5497685185185187E-2</v>
      </c>
      <c r="L1005" s="90">
        <f t="shared" si="124"/>
        <v>0.20302412753131682</v>
      </c>
      <c r="M1005" s="99">
        <f t="shared" si="128"/>
        <v>1.2540954072710961</v>
      </c>
    </row>
    <row r="1006" spans="1:13" x14ac:dyDescent="0.25">
      <c r="A1006" s="24" t="str">
        <f t="shared" si="123"/>
        <v>Жук-трейл # 12 Купалье</v>
      </c>
      <c r="B1006" s="43" t="str">
        <f t="shared" si="127"/>
        <v>Трейл 10 Н</v>
      </c>
      <c r="C1006" s="43" t="str">
        <f t="shared" si="126"/>
        <v>Жук-трейл # 12 Купалье Трейл 10 Н</v>
      </c>
      <c r="D1006" s="120">
        <f>VLOOKUP(C1006,Гонки!$E$1:$O$30,11,FALSE)</f>
        <v>6.1770757127260634</v>
      </c>
      <c r="E1006" s="31" t="s">
        <v>278</v>
      </c>
      <c r="F1006" s="154">
        <f>IF(E1006="Ж",VLOOKUP(C1006,Гонки!$E$2:$Q$30,12,FALSE),VLOOKUP(C1006,Гонки!$E$2:$Q$30,13,FALSE))</f>
        <v>62</v>
      </c>
      <c r="G1006" s="153" t="s">
        <v>798</v>
      </c>
      <c r="H1006" s="121">
        <v>1985</v>
      </c>
      <c r="I1006" s="121">
        <v>5721</v>
      </c>
      <c r="J1006" s="28" t="str">
        <f t="shared" si="125"/>
        <v>М</v>
      </c>
      <c r="K1006" s="122">
        <v>6.6469907407407408E-2</v>
      </c>
      <c r="L1006" s="90">
        <f t="shared" si="124"/>
        <v>0.19424519555763706</v>
      </c>
      <c r="M1006" s="99">
        <f t="shared" si="128"/>
        <v>1.1998672797928045</v>
      </c>
    </row>
    <row r="1007" spans="1:13" x14ac:dyDescent="0.25">
      <c r="A1007" s="24" t="str">
        <f t="shared" si="123"/>
        <v>Жук-трейл # 12 Купалье</v>
      </c>
      <c r="B1007" s="43" t="str">
        <f t="shared" si="127"/>
        <v>Трейл 10 Н</v>
      </c>
      <c r="C1007" s="43" t="str">
        <f t="shared" si="126"/>
        <v>Жук-трейл # 12 Купалье Трейл 10 Н</v>
      </c>
      <c r="D1007" s="120">
        <f>VLOOKUP(C1007,Гонки!$E$1:$O$30,11,FALSE)</f>
        <v>6.1770757127260634</v>
      </c>
      <c r="E1007" s="31" t="s">
        <v>278</v>
      </c>
      <c r="F1007" s="154">
        <f>IF(E1007="Ж",VLOOKUP(C1007,Гонки!$E$2:$Q$30,12,FALSE),VLOOKUP(C1007,Гонки!$E$2:$Q$30,13,FALSE))</f>
        <v>62</v>
      </c>
      <c r="G1007" s="153" t="s">
        <v>643</v>
      </c>
      <c r="H1007" s="121">
        <v>1985</v>
      </c>
      <c r="I1007" s="121">
        <v>2308</v>
      </c>
      <c r="J1007" s="28" t="str">
        <f t="shared" si="125"/>
        <v>М</v>
      </c>
      <c r="K1007" s="122">
        <v>6.7037037037037034E-2</v>
      </c>
      <c r="L1007" s="90">
        <f t="shared" si="124"/>
        <v>0.18935687385095901</v>
      </c>
      <c r="M1007" s="99">
        <f t="shared" si="128"/>
        <v>1.1696717465024919</v>
      </c>
    </row>
    <row r="1008" spans="1:13" x14ac:dyDescent="0.25">
      <c r="A1008" s="24" t="str">
        <f t="shared" si="123"/>
        <v>Жук-трейл # 12 Купалье</v>
      </c>
      <c r="B1008" s="43" t="str">
        <f t="shared" si="127"/>
        <v>Трейл 10 Н</v>
      </c>
      <c r="C1008" s="43" t="str">
        <f t="shared" si="126"/>
        <v>Жук-трейл # 12 Купалье Трейл 10 Н</v>
      </c>
      <c r="D1008" s="120">
        <f>VLOOKUP(C1008,Гонки!$E$1:$O$30,11,FALSE)</f>
        <v>6.1770757127260634</v>
      </c>
      <c r="E1008" s="31" t="s">
        <v>278</v>
      </c>
      <c r="F1008" s="154">
        <f>IF(E1008="Ж",VLOOKUP(C1008,Гонки!$E$2:$Q$30,12,FALSE),VLOOKUP(C1008,Гонки!$E$2:$Q$30,13,FALSE))</f>
        <v>62</v>
      </c>
      <c r="G1008" s="153" t="s">
        <v>799</v>
      </c>
      <c r="H1008" s="121">
        <v>1977</v>
      </c>
      <c r="I1008" s="121">
        <v>53</v>
      </c>
      <c r="J1008" s="28" t="str">
        <f t="shared" si="125"/>
        <v>М</v>
      </c>
      <c r="K1008" s="122">
        <v>6.7303240740740733E-2</v>
      </c>
      <c r="L1008" s="90">
        <f t="shared" si="124"/>
        <v>0.18711886626329</v>
      </c>
      <c r="M1008" s="99">
        <f t="shared" si="128"/>
        <v>1.1558474041878051</v>
      </c>
    </row>
    <row r="1009" spans="1:13" x14ac:dyDescent="0.25">
      <c r="A1009" s="24" t="str">
        <f t="shared" si="123"/>
        <v>Жук-трейл # 12 Купалье</v>
      </c>
      <c r="B1009" s="43" t="str">
        <f t="shared" si="127"/>
        <v>Трейл 10 Н</v>
      </c>
      <c r="C1009" s="43" t="str">
        <f t="shared" si="126"/>
        <v>Жук-трейл # 12 Купалье Трейл 10 Н</v>
      </c>
      <c r="D1009" s="120">
        <f>VLOOKUP(C1009,Гонки!$E$1:$O$30,11,FALSE)</f>
        <v>6.1770757127260634</v>
      </c>
      <c r="E1009" s="31" t="s">
        <v>278</v>
      </c>
      <c r="F1009" s="154">
        <f>IF(E1009="Ж",VLOOKUP(C1009,Гонки!$E$2:$Q$30,12,FALSE),VLOOKUP(C1009,Гонки!$E$2:$Q$30,13,FALSE))</f>
        <v>62</v>
      </c>
      <c r="G1009" s="153" t="s">
        <v>800</v>
      </c>
      <c r="H1009" s="121">
        <v>1994</v>
      </c>
      <c r="I1009" s="121">
        <v>6117</v>
      </c>
      <c r="J1009" s="28" t="str">
        <f t="shared" si="125"/>
        <v>М</v>
      </c>
      <c r="K1009" s="122">
        <v>6.8171296296296299E-2</v>
      </c>
      <c r="L1009" s="90">
        <f t="shared" si="124"/>
        <v>0.180061494436414</v>
      </c>
      <c r="M1009" s="99">
        <f t="shared" si="128"/>
        <v>1.1122534840803322</v>
      </c>
    </row>
    <row r="1010" spans="1:13" x14ac:dyDescent="0.25">
      <c r="A1010" s="24" t="str">
        <f t="shared" si="123"/>
        <v>Жук-трейл # 12 Купалье</v>
      </c>
      <c r="B1010" s="43" t="str">
        <f t="shared" si="127"/>
        <v>Трейл 10 Н</v>
      </c>
      <c r="C1010" s="43" t="str">
        <f t="shared" si="126"/>
        <v>Жук-трейл # 12 Купалье Трейл 10 Н</v>
      </c>
      <c r="D1010" s="120">
        <f>VLOOKUP(C1010,Гонки!$E$1:$O$30,11,FALSE)</f>
        <v>6.1770757127260634</v>
      </c>
      <c r="E1010" s="31" t="s">
        <v>278</v>
      </c>
      <c r="F1010" s="154">
        <f>IF(E1010="Ж",VLOOKUP(C1010,Гонки!$E$2:$Q$30,12,FALSE),VLOOKUP(C1010,Гонки!$E$2:$Q$30,13,FALSE))</f>
        <v>62</v>
      </c>
      <c r="G1010" s="153" t="s">
        <v>244</v>
      </c>
      <c r="H1010" s="121">
        <v>1991</v>
      </c>
      <c r="I1010" s="121">
        <v>4029</v>
      </c>
      <c r="J1010" s="28" t="str">
        <f t="shared" si="125"/>
        <v>М</v>
      </c>
      <c r="K1010" s="122">
        <v>6.9918981481481471E-2</v>
      </c>
      <c r="L1010" s="90">
        <f t="shared" si="124"/>
        <v>0.16689380931927611</v>
      </c>
      <c r="M1010" s="99">
        <f t="shared" si="128"/>
        <v>1.0309156961504351</v>
      </c>
    </row>
    <row r="1011" spans="1:13" x14ac:dyDescent="0.25">
      <c r="A1011" s="24" t="str">
        <f t="shared" si="123"/>
        <v>Жук-трейл # 12 Купалье</v>
      </c>
      <c r="B1011" s="43" t="str">
        <f t="shared" si="127"/>
        <v>Трейл 10 Н</v>
      </c>
      <c r="C1011" s="43" t="str">
        <f t="shared" si="126"/>
        <v>Жук-трейл # 12 Купалье Трейл 10 Н</v>
      </c>
      <c r="D1011" s="120">
        <f>VLOOKUP(C1011,Гонки!$E$1:$O$30,11,FALSE)</f>
        <v>6.1770757127260634</v>
      </c>
      <c r="E1011" s="31" t="s">
        <v>278</v>
      </c>
      <c r="F1011" s="154">
        <f>IF(E1011="Ж",VLOOKUP(C1011,Гонки!$E$2:$Q$30,12,FALSE),VLOOKUP(C1011,Гонки!$E$2:$Q$30,13,FALSE))</f>
        <v>62</v>
      </c>
      <c r="G1011" s="153" t="s">
        <v>419</v>
      </c>
      <c r="H1011" s="121">
        <v>2002</v>
      </c>
      <c r="I1011" s="121">
        <v>2773</v>
      </c>
      <c r="J1011" s="28" t="str">
        <f t="shared" si="125"/>
        <v>М</v>
      </c>
      <c r="K1011" s="122">
        <v>7.0925925925925934E-2</v>
      </c>
      <c r="L1011" s="90">
        <f t="shared" si="124"/>
        <v>0.15988601002395786</v>
      </c>
      <c r="M1011" s="99">
        <f t="shared" si="128"/>
        <v>0.98762798932366602</v>
      </c>
    </row>
    <row r="1012" spans="1:13" x14ac:dyDescent="0.25">
      <c r="A1012" s="24" t="str">
        <f t="shared" si="123"/>
        <v>Жук-трейл # 12 Купалье</v>
      </c>
      <c r="B1012" s="43" t="str">
        <f t="shared" si="127"/>
        <v>Трейл 10 Н</v>
      </c>
      <c r="C1012" s="43" t="str">
        <f t="shared" si="126"/>
        <v>Жук-трейл # 12 Купалье Трейл 10 Н</v>
      </c>
      <c r="D1012" s="120">
        <f>VLOOKUP(C1012,Гонки!$E$1:$O$30,11,FALSE)</f>
        <v>6.1770757127260634</v>
      </c>
      <c r="E1012" s="31" t="s">
        <v>278</v>
      </c>
      <c r="F1012" s="154">
        <f>IF(E1012="Ж",VLOOKUP(C1012,Гонки!$E$2:$Q$30,12,FALSE),VLOOKUP(C1012,Гонки!$E$2:$Q$30,13,FALSE))</f>
        <v>62</v>
      </c>
      <c r="G1012" s="123" t="s">
        <v>320</v>
      </c>
      <c r="H1012" s="121">
        <v>1985</v>
      </c>
      <c r="I1012" s="121">
        <v>3528</v>
      </c>
      <c r="J1012" s="28" t="str">
        <f t="shared" si="125"/>
        <v>М</v>
      </c>
      <c r="K1012" s="122">
        <v>7.105324074074075E-2</v>
      </c>
      <c r="L1012" s="90">
        <f t="shared" si="124"/>
        <v>0.15902808692679588</v>
      </c>
      <c r="M1012" s="99">
        <f t="shared" si="128"/>
        <v>0.98232853339680004</v>
      </c>
    </row>
    <row r="1013" spans="1:13" x14ac:dyDescent="0.25">
      <c r="A1013" s="24" t="str">
        <f t="shared" si="123"/>
        <v>Жук-трейл # 12 Купалье</v>
      </c>
      <c r="B1013" s="43" t="str">
        <f t="shared" si="127"/>
        <v>Трейл 10 Н</v>
      </c>
      <c r="C1013" s="43" t="str">
        <f t="shared" si="126"/>
        <v>Жук-трейл # 12 Купалье Трейл 10 Н</v>
      </c>
      <c r="D1013" s="120">
        <f>VLOOKUP(C1013,Гонки!$E$1:$O$30,11,FALSE)</f>
        <v>6.1770757127260634</v>
      </c>
      <c r="E1013" s="31" t="s">
        <v>278</v>
      </c>
      <c r="F1013" s="154">
        <f>IF(E1013="Ж",VLOOKUP(C1013,Гонки!$E$2:$Q$30,12,FALSE),VLOOKUP(C1013,Гонки!$E$2:$Q$30,13,FALSE))</f>
        <v>62</v>
      </c>
      <c r="G1013" s="153" t="s">
        <v>801</v>
      </c>
      <c r="H1013" s="121">
        <v>1989</v>
      </c>
      <c r="I1013" s="121">
        <v>6136</v>
      </c>
      <c r="J1013" s="28" t="str">
        <f t="shared" si="125"/>
        <v>М</v>
      </c>
      <c r="K1013" s="122">
        <v>7.1192129629629633E-2</v>
      </c>
      <c r="L1013" s="90">
        <f t="shared" si="124"/>
        <v>0.1580991567601242</v>
      </c>
      <c r="M1013" s="99">
        <f t="shared" si="128"/>
        <v>0.97659046142543382</v>
      </c>
    </row>
    <row r="1014" spans="1:13" x14ac:dyDescent="0.25">
      <c r="A1014" s="24" t="str">
        <f t="shared" ref="A1014:A1058" si="129">$A$820</f>
        <v>Жук-трейл # 12 Купалье</v>
      </c>
      <c r="B1014" s="43" t="str">
        <f t="shared" si="127"/>
        <v>Трейл 10 Н</v>
      </c>
      <c r="C1014" s="43" t="str">
        <f t="shared" si="126"/>
        <v>Жук-трейл # 12 Купалье Трейл 10 Н</v>
      </c>
      <c r="D1014" s="120">
        <f>VLOOKUP(C1014,Гонки!$E$1:$O$30,11,FALSE)</f>
        <v>6.1770757127260634</v>
      </c>
      <c r="E1014" s="31" t="s">
        <v>278</v>
      </c>
      <c r="F1014" s="154">
        <f>IF(E1014="Ж",VLOOKUP(C1014,Гонки!$E$2:$Q$30,12,FALSE),VLOOKUP(C1014,Гонки!$E$2:$Q$30,13,FALSE))</f>
        <v>62</v>
      </c>
      <c r="G1014" s="153" t="s">
        <v>802</v>
      </c>
      <c r="H1014" s="121">
        <v>1988</v>
      </c>
      <c r="I1014" s="121">
        <v>2243</v>
      </c>
      <c r="J1014" s="28" t="str">
        <f t="shared" si="125"/>
        <v>М</v>
      </c>
      <c r="K1014" s="122">
        <v>7.6388888888888895E-2</v>
      </c>
      <c r="L1014" s="90">
        <f t="shared" si="124"/>
        <v>0.12797788482622363</v>
      </c>
      <c r="M1014" s="99">
        <f t="shared" si="128"/>
        <v>0.79052908412611944</v>
      </c>
    </row>
    <row r="1015" spans="1:13" x14ac:dyDescent="0.25">
      <c r="A1015" s="24" t="str">
        <f t="shared" si="129"/>
        <v>Жук-трейл # 12 Купалье</v>
      </c>
      <c r="B1015" s="43" t="str">
        <f t="shared" si="127"/>
        <v>Трейл 10 Н</v>
      </c>
      <c r="C1015" s="43" t="str">
        <f t="shared" si="126"/>
        <v>Жук-трейл # 12 Купалье Трейл 10 Н</v>
      </c>
      <c r="D1015" s="120">
        <f>VLOOKUP(C1015,Гонки!$E$1:$O$30,11,FALSE)</f>
        <v>6.1770757127260634</v>
      </c>
      <c r="E1015" s="31" t="s">
        <v>278</v>
      </c>
      <c r="F1015" s="154">
        <f>IF(E1015="Ж",VLOOKUP(C1015,Гонки!$E$2:$Q$30,12,FALSE),VLOOKUP(C1015,Гонки!$E$2:$Q$30,13,FALSE))</f>
        <v>62</v>
      </c>
      <c r="G1015" s="123" t="s">
        <v>303</v>
      </c>
      <c r="H1015" s="121">
        <v>1991</v>
      </c>
      <c r="I1015" s="121">
        <v>4203</v>
      </c>
      <c r="J1015" s="28" t="str">
        <f t="shared" si="125"/>
        <v>М</v>
      </c>
      <c r="K1015" s="122">
        <v>7.6446759259259256E-2</v>
      </c>
      <c r="L1015" s="90">
        <f t="shared" si="124"/>
        <v>0.12768746613646714</v>
      </c>
      <c r="M1015" s="99">
        <f t="shared" si="128"/>
        <v>0.78873514589110283</v>
      </c>
    </row>
    <row r="1016" spans="1:13" x14ac:dyDescent="0.25">
      <c r="A1016" s="24" t="str">
        <f t="shared" si="129"/>
        <v>Жук-трейл # 12 Купалье</v>
      </c>
      <c r="B1016" s="43" t="str">
        <f t="shared" si="127"/>
        <v>Трейл 10 Н</v>
      </c>
      <c r="C1016" s="43" t="str">
        <f t="shared" si="126"/>
        <v>Жук-трейл # 12 Купалье Трейл 10 Н</v>
      </c>
      <c r="D1016" s="120">
        <f>VLOOKUP(C1016,Гонки!$E$1:$O$30,11,FALSE)</f>
        <v>6.1770757127260634</v>
      </c>
      <c r="E1016" s="31" t="s">
        <v>278</v>
      </c>
      <c r="F1016" s="154">
        <f>IF(E1016="Ж",VLOOKUP(C1016,Гонки!$E$2:$Q$30,12,FALSE),VLOOKUP(C1016,Гонки!$E$2:$Q$30,13,FALSE))</f>
        <v>62</v>
      </c>
      <c r="G1016" s="153" t="s">
        <v>225</v>
      </c>
      <c r="H1016" s="121">
        <v>1985</v>
      </c>
      <c r="I1016" s="121">
        <v>4458</v>
      </c>
      <c r="J1016" s="28" t="str">
        <f t="shared" si="125"/>
        <v>М</v>
      </c>
      <c r="K1016" s="122">
        <v>7.9166666666666663E-2</v>
      </c>
      <c r="L1016" s="90">
        <f t="shared" si="124"/>
        <v>0.11497367928573413</v>
      </c>
      <c r="M1016" s="99">
        <f t="shared" si="128"/>
        <v>0.71020112191866391</v>
      </c>
    </row>
    <row r="1017" spans="1:13" x14ac:dyDescent="0.25">
      <c r="A1017" s="24" t="str">
        <f t="shared" si="129"/>
        <v>Жук-трейл # 12 Купалье</v>
      </c>
      <c r="B1017" s="43" t="str">
        <f t="shared" si="127"/>
        <v>Трейл 10 Н</v>
      </c>
      <c r="C1017" s="43" t="str">
        <f t="shared" si="126"/>
        <v>Жук-трейл # 12 Купалье Трейл 10 Н</v>
      </c>
      <c r="D1017" s="120">
        <f>VLOOKUP(C1017,Гонки!$E$1:$O$30,11,FALSE)</f>
        <v>6.1770757127260634</v>
      </c>
      <c r="E1017" s="31" t="s">
        <v>278</v>
      </c>
      <c r="F1017" s="154">
        <f>IF(E1017="Ж",VLOOKUP(C1017,Гонки!$E$2:$Q$30,12,FALSE),VLOOKUP(C1017,Гонки!$E$2:$Q$30,13,FALSE))</f>
        <v>62</v>
      </c>
      <c r="G1017" s="153" t="s">
        <v>804</v>
      </c>
      <c r="H1017" s="121">
        <v>1991</v>
      </c>
      <c r="I1017" s="121" t="s">
        <v>667</v>
      </c>
      <c r="J1017" s="28" t="str">
        <f t="shared" si="125"/>
        <v>М</v>
      </c>
      <c r="K1017" s="122">
        <v>0.10187499999999999</v>
      </c>
      <c r="L1017" s="90">
        <f t="shared" si="124"/>
        <v>5.3953875066808488E-2</v>
      </c>
      <c r="M1017" s="99">
        <f t="shared" si="128"/>
        <v>0.33327717128263901</v>
      </c>
    </row>
    <row r="1018" spans="1:13" x14ac:dyDescent="0.25">
      <c r="A1018" s="24" t="str">
        <f t="shared" si="129"/>
        <v>Жук-трейл # 12 Купалье</v>
      </c>
      <c r="B1018" s="43" t="str">
        <f>Гонки!D22</f>
        <v>Трейл 21 Н</v>
      </c>
      <c r="C1018" s="43" t="str">
        <f t="shared" si="126"/>
        <v>Жук-трейл # 12 Купалье Трейл 21 Н</v>
      </c>
      <c r="D1018" s="120">
        <f>VLOOKUP(C1018,Гонки!$E$1:$O$30,11,FALSE)</f>
        <v>8.9676844597102932</v>
      </c>
      <c r="E1018" s="31" t="s">
        <v>64</v>
      </c>
      <c r="F1018" s="154">
        <f>IF(E1018="Ж",VLOOKUP(C1018,Гонки!$E$2:$Q$30,12,FALSE),VLOOKUP(C1018,Гонки!$E$2:$Q$30,13,FALSE))</f>
        <v>7</v>
      </c>
      <c r="G1018" s="123" t="s">
        <v>118</v>
      </c>
      <c r="H1018" s="121">
        <v>1988</v>
      </c>
      <c r="I1018" s="121">
        <v>4760</v>
      </c>
      <c r="J1018" s="28" t="str">
        <f t="shared" si="125"/>
        <v>Ж</v>
      </c>
      <c r="K1018" s="122">
        <v>0.10064814814814815</v>
      </c>
      <c r="L1018" s="90">
        <f>($K$1018/K1018)^3</f>
        <v>1</v>
      </c>
      <c r="M1018" s="99">
        <f t="shared" si="128"/>
        <v>8.9676844597102932</v>
      </c>
    </row>
    <row r="1019" spans="1:13" x14ac:dyDescent="0.25">
      <c r="A1019" s="24" t="str">
        <f t="shared" si="129"/>
        <v>Жук-трейл # 12 Купалье</v>
      </c>
      <c r="B1019" s="43" t="str">
        <f>$B$1018</f>
        <v>Трейл 21 Н</v>
      </c>
      <c r="C1019" s="43" t="str">
        <f t="shared" si="126"/>
        <v>Жук-трейл # 12 Купалье Трейл 21 Н</v>
      </c>
      <c r="D1019" s="120">
        <f>VLOOKUP(C1019,Гонки!$E$1:$O$30,11,FALSE)</f>
        <v>8.9676844597102932</v>
      </c>
      <c r="E1019" s="31" t="s">
        <v>64</v>
      </c>
      <c r="F1019" s="154">
        <f>IF(E1019="Ж",VLOOKUP(C1019,Гонки!$E$2:$Q$30,12,FALSE),VLOOKUP(C1019,Гонки!$E$2:$Q$30,13,FALSE))</f>
        <v>7</v>
      </c>
      <c r="G1019" s="123" t="s">
        <v>822</v>
      </c>
      <c r="H1019" s="121">
        <v>1969</v>
      </c>
      <c r="I1019" s="121">
        <v>3084</v>
      </c>
      <c r="J1019" s="28" t="str">
        <f t="shared" si="125"/>
        <v>Ж</v>
      </c>
      <c r="K1019" s="122">
        <v>0.12039351851851852</v>
      </c>
      <c r="L1019" s="90">
        <f t="shared" ref="L1019:L1022" si="130">($K$1018/K1019)^3</f>
        <v>0.58426254337876349</v>
      </c>
      <c r="M1019" s="99">
        <f t="shared" si="128"/>
        <v>5.2394821306485486</v>
      </c>
    </row>
    <row r="1020" spans="1:13" x14ac:dyDescent="0.25">
      <c r="A1020" s="24" t="str">
        <f t="shared" si="129"/>
        <v>Жук-трейл # 12 Купалье</v>
      </c>
      <c r="B1020" s="43" t="str">
        <f t="shared" ref="B1020:B1058" si="131">$B$1018</f>
        <v>Трейл 21 Н</v>
      </c>
      <c r="C1020" s="43" t="str">
        <f t="shared" si="126"/>
        <v>Жук-трейл # 12 Купалье Трейл 21 Н</v>
      </c>
      <c r="D1020" s="120">
        <f>VLOOKUP(C1020,Гонки!$E$1:$O$30,11,FALSE)</f>
        <v>8.9676844597102932</v>
      </c>
      <c r="E1020" s="31" t="s">
        <v>64</v>
      </c>
      <c r="F1020" s="154">
        <f>IF(E1020="Ж",VLOOKUP(C1020,Гонки!$E$2:$Q$30,12,FALSE),VLOOKUP(C1020,Гонки!$E$2:$Q$30,13,FALSE))</f>
        <v>7</v>
      </c>
      <c r="G1020" s="123" t="s">
        <v>823</v>
      </c>
      <c r="H1020" s="121">
        <v>1989</v>
      </c>
      <c r="I1020" s="121">
        <v>2867</v>
      </c>
      <c r="J1020" s="28" t="str">
        <f t="shared" si="125"/>
        <v>Ж</v>
      </c>
      <c r="K1020" s="122">
        <v>0.12577546296296296</v>
      </c>
      <c r="L1020" s="90">
        <f t="shared" si="130"/>
        <v>0.51242415314486789</v>
      </c>
      <c r="M1020" s="99">
        <f t="shared" si="128"/>
        <v>4.5952581149374394</v>
      </c>
    </row>
    <row r="1021" spans="1:13" x14ac:dyDescent="0.25">
      <c r="A1021" s="24" t="str">
        <f t="shared" si="129"/>
        <v>Жук-трейл # 12 Купалье</v>
      </c>
      <c r="B1021" s="43" t="str">
        <f t="shared" si="131"/>
        <v>Трейл 21 Н</v>
      </c>
      <c r="C1021" s="43" t="str">
        <f t="shared" si="126"/>
        <v>Жук-трейл # 12 Купалье Трейл 21 Н</v>
      </c>
      <c r="D1021" s="120">
        <f>VLOOKUP(C1021,Гонки!$E$1:$O$30,11,FALSE)</f>
        <v>8.9676844597102932</v>
      </c>
      <c r="E1021" s="31" t="s">
        <v>64</v>
      </c>
      <c r="F1021" s="154">
        <f>IF(E1021="Ж",VLOOKUP(C1021,Гонки!$E$2:$Q$30,12,FALSE),VLOOKUP(C1021,Гонки!$E$2:$Q$30,13,FALSE))</f>
        <v>7</v>
      </c>
      <c r="G1021" s="123" t="s">
        <v>471</v>
      </c>
      <c r="H1021" s="121">
        <v>1989</v>
      </c>
      <c r="I1021" s="121">
        <v>2432</v>
      </c>
      <c r="J1021" s="28" t="str">
        <f t="shared" si="125"/>
        <v>Ж</v>
      </c>
      <c r="K1021" s="122">
        <v>0.12836805555555555</v>
      </c>
      <c r="L1021" s="90">
        <f t="shared" si="130"/>
        <v>0.48199937750725808</v>
      </c>
      <c r="M1021" s="99">
        <f t="shared" si="128"/>
        <v>4.3224183272618735</v>
      </c>
    </row>
    <row r="1022" spans="1:13" x14ac:dyDescent="0.25">
      <c r="A1022" s="24" t="str">
        <f t="shared" si="129"/>
        <v>Жук-трейл # 12 Купалье</v>
      </c>
      <c r="B1022" s="43" t="str">
        <f t="shared" si="131"/>
        <v>Трейл 21 Н</v>
      </c>
      <c r="C1022" s="43" t="str">
        <f t="shared" si="126"/>
        <v>Жук-трейл # 12 Купалье Трейл 21 Н</v>
      </c>
      <c r="D1022" s="120">
        <f>VLOOKUP(C1022,Гонки!$E$1:$O$30,11,FALSE)</f>
        <v>8.9676844597102932</v>
      </c>
      <c r="E1022" s="31" t="s">
        <v>64</v>
      </c>
      <c r="F1022" s="154">
        <f>IF(E1022="Ж",VLOOKUP(C1022,Гонки!$E$2:$Q$30,12,FALSE),VLOOKUP(C1022,Гонки!$E$2:$Q$30,13,FALSE))</f>
        <v>7</v>
      </c>
      <c r="G1022" s="43" t="s">
        <v>600</v>
      </c>
      <c r="H1022" s="121">
        <v>1983</v>
      </c>
      <c r="I1022" s="121">
        <v>5188</v>
      </c>
      <c r="J1022" s="28" t="str">
        <f t="shared" si="125"/>
        <v>Ж</v>
      </c>
      <c r="K1022" s="122">
        <v>0.13142361111111112</v>
      </c>
      <c r="L1022" s="90">
        <f t="shared" si="130"/>
        <v>0.44915597108069899</v>
      </c>
      <c r="M1022" s="99">
        <f t="shared" si="128"/>
        <v>4.0278890218464705</v>
      </c>
    </row>
    <row r="1023" spans="1:13" x14ac:dyDescent="0.25">
      <c r="A1023" s="24" t="str">
        <f t="shared" si="129"/>
        <v>Жук-трейл # 12 Купалье</v>
      </c>
      <c r="B1023" s="43" t="str">
        <f t="shared" si="131"/>
        <v>Трейл 21 Н</v>
      </c>
      <c r="C1023" s="43" t="str">
        <f t="shared" si="126"/>
        <v>Жук-трейл # 12 Купалье Трейл 21 Н</v>
      </c>
      <c r="D1023" s="120">
        <f>VLOOKUP(C1023,Гонки!$E$1:$O$30,11,FALSE)</f>
        <v>8.9676844597102932</v>
      </c>
      <c r="E1023" s="31" t="s">
        <v>278</v>
      </c>
      <c r="F1023" s="154">
        <f>IF(E1023="Ж",VLOOKUP(C1023,Гонки!$E$2:$Q$30,12,FALSE),VLOOKUP(C1023,Гонки!$E$2:$Q$30,13,FALSE))</f>
        <v>39</v>
      </c>
      <c r="G1023" s="123" t="s">
        <v>322</v>
      </c>
      <c r="H1023" s="121">
        <v>1988</v>
      </c>
      <c r="I1023" s="121">
        <v>2536</v>
      </c>
      <c r="J1023" s="28" t="str">
        <f t="shared" si="125"/>
        <v>М</v>
      </c>
      <c r="K1023" s="122">
        <v>8.2557870370370365E-2</v>
      </c>
      <c r="L1023" s="90">
        <f>($K$1023/K1023)^3</f>
        <v>1</v>
      </c>
      <c r="M1023" s="99">
        <f t="shared" si="128"/>
        <v>8.9676844597102932</v>
      </c>
    </row>
    <row r="1024" spans="1:13" x14ac:dyDescent="0.25">
      <c r="A1024" s="24" t="str">
        <f t="shared" si="129"/>
        <v>Жук-трейл # 12 Купалье</v>
      </c>
      <c r="B1024" s="43" t="str">
        <f t="shared" si="131"/>
        <v>Трейл 21 Н</v>
      </c>
      <c r="C1024" s="43" t="str">
        <f t="shared" si="126"/>
        <v>Жук-трейл # 12 Купалье Трейл 21 Н</v>
      </c>
      <c r="D1024" s="120">
        <f>VLOOKUP(C1024,Гонки!$E$1:$O$30,11,FALSE)</f>
        <v>8.9676844597102932</v>
      </c>
      <c r="E1024" s="31" t="s">
        <v>278</v>
      </c>
      <c r="F1024" s="154">
        <f>IF(E1024="Ж",VLOOKUP(C1024,Гонки!$E$2:$Q$30,12,FALSE),VLOOKUP(C1024,Гонки!$E$2:$Q$30,13,FALSE))</f>
        <v>39</v>
      </c>
      <c r="G1024" s="123" t="s">
        <v>128</v>
      </c>
      <c r="H1024" s="121">
        <v>1997</v>
      </c>
      <c r="I1024" s="121">
        <v>2648</v>
      </c>
      <c r="J1024" s="28" t="str">
        <f t="shared" si="125"/>
        <v>М</v>
      </c>
      <c r="K1024" s="122">
        <v>8.7777777777777774E-2</v>
      </c>
      <c r="L1024" s="90">
        <f t="shared" ref="L1024:L1058" si="132">($K$1023/K1024)^3</f>
        <v>0.83199688266031069</v>
      </c>
      <c r="M1024" s="99">
        <f t="shared" si="128"/>
        <v>7.4610855151602768</v>
      </c>
    </row>
    <row r="1025" spans="1:13" x14ac:dyDescent="0.25">
      <c r="A1025" s="24" t="str">
        <f t="shared" si="129"/>
        <v>Жук-трейл # 12 Купалье</v>
      </c>
      <c r="B1025" s="43" t="str">
        <f t="shared" si="131"/>
        <v>Трейл 21 Н</v>
      </c>
      <c r="C1025" s="43" t="str">
        <f t="shared" si="126"/>
        <v>Жук-трейл # 12 Купалье Трейл 21 Н</v>
      </c>
      <c r="D1025" s="120">
        <f>VLOOKUP(C1025,Гонки!$E$1:$O$30,11,FALSE)</f>
        <v>8.9676844597102932</v>
      </c>
      <c r="E1025" s="31" t="s">
        <v>278</v>
      </c>
      <c r="F1025" s="154">
        <f>IF(E1025="Ж",VLOOKUP(C1025,Гонки!$E$2:$Q$30,12,FALSE),VLOOKUP(C1025,Гонки!$E$2:$Q$30,13,FALSE))</f>
        <v>39</v>
      </c>
      <c r="G1025" s="123" t="s">
        <v>131</v>
      </c>
      <c r="H1025" s="121">
        <v>1987</v>
      </c>
      <c r="I1025" s="121">
        <v>3023</v>
      </c>
      <c r="J1025" s="28" t="str">
        <f t="shared" si="125"/>
        <v>М</v>
      </c>
      <c r="K1025" s="122">
        <v>8.9467592592592585E-2</v>
      </c>
      <c r="L1025" s="90">
        <f t="shared" si="132"/>
        <v>0.78573878380852391</v>
      </c>
      <c r="M1025" s="99">
        <f t="shared" si="128"/>
        <v>7.0462574809513656</v>
      </c>
    </row>
    <row r="1026" spans="1:13" x14ac:dyDescent="0.25">
      <c r="A1026" s="24" t="str">
        <f t="shared" si="129"/>
        <v>Жук-трейл # 12 Купалье</v>
      </c>
      <c r="B1026" s="43" t="str">
        <f t="shared" si="131"/>
        <v>Трейл 21 Н</v>
      </c>
      <c r="C1026" s="43" t="str">
        <f t="shared" si="126"/>
        <v>Жук-трейл # 12 Купалье Трейл 21 Н</v>
      </c>
      <c r="D1026" s="120">
        <f>VLOOKUP(C1026,Гонки!$E$1:$O$30,11,FALSE)</f>
        <v>8.9676844597102932</v>
      </c>
      <c r="E1026" s="31" t="s">
        <v>278</v>
      </c>
      <c r="F1026" s="154">
        <f>IF(E1026="Ж",VLOOKUP(C1026,Гонки!$E$2:$Q$30,12,FALSE),VLOOKUP(C1026,Гонки!$E$2:$Q$30,13,FALSE))</f>
        <v>39</v>
      </c>
      <c r="G1026" s="123" t="s">
        <v>96</v>
      </c>
      <c r="H1026" s="121">
        <v>1985</v>
      </c>
      <c r="I1026" s="121">
        <v>166</v>
      </c>
      <c r="J1026" s="28" t="str">
        <f t="shared" ref="J1026:J1089" si="133">E1026</f>
        <v>М</v>
      </c>
      <c r="K1026" s="122">
        <v>9.2037037037037028E-2</v>
      </c>
      <c r="L1026" s="90">
        <f t="shared" si="132"/>
        <v>0.72175127191514621</v>
      </c>
      <c r="M1026" s="99">
        <f t="shared" si="128"/>
        <v>6.4724376649295952</v>
      </c>
    </row>
    <row r="1027" spans="1:13" x14ac:dyDescent="0.25">
      <c r="A1027" s="24" t="str">
        <f t="shared" si="129"/>
        <v>Жук-трейл # 12 Купалье</v>
      </c>
      <c r="B1027" s="43" t="str">
        <f t="shared" si="131"/>
        <v>Трейл 21 Н</v>
      </c>
      <c r="C1027" s="43" t="str">
        <f t="shared" si="126"/>
        <v>Жук-трейл # 12 Купалье Трейл 21 Н</v>
      </c>
      <c r="D1027" s="120">
        <f>VLOOKUP(C1027,Гонки!$E$1:$O$30,11,FALSE)</f>
        <v>8.9676844597102932</v>
      </c>
      <c r="E1027" s="31" t="s">
        <v>278</v>
      </c>
      <c r="F1027" s="154">
        <f>IF(E1027="Ж",VLOOKUP(C1027,Гонки!$E$2:$Q$30,12,FALSE),VLOOKUP(C1027,Гонки!$E$2:$Q$30,13,FALSE))</f>
        <v>39</v>
      </c>
      <c r="G1027" s="123" t="s">
        <v>94</v>
      </c>
      <c r="H1027" s="121">
        <v>1991</v>
      </c>
      <c r="I1027" s="121">
        <v>3122</v>
      </c>
      <c r="J1027" s="28" t="str">
        <f t="shared" si="133"/>
        <v>М</v>
      </c>
      <c r="K1027" s="122">
        <v>9.5636574074074068E-2</v>
      </c>
      <c r="L1027" s="90">
        <f t="shared" si="132"/>
        <v>0.64328498381361165</v>
      </c>
      <c r="M1027" s="99">
        <f t="shared" si="128"/>
        <v>5.7687767525103126</v>
      </c>
    </row>
    <row r="1028" spans="1:13" x14ac:dyDescent="0.25">
      <c r="A1028" s="24" t="str">
        <f t="shared" si="129"/>
        <v>Жук-трейл # 12 Купалье</v>
      </c>
      <c r="B1028" s="43" t="str">
        <f t="shared" si="131"/>
        <v>Трейл 21 Н</v>
      </c>
      <c r="C1028" s="43" t="str">
        <f t="shared" si="126"/>
        <v>Жук-трейл # 12 Купалье Трейл 21 Н</v>
      </c>
      <c r="D1028" s="120">
        <f>VLOOKUP(C1028,Гонки!$E$1:$O$30,11,FALSE)</f>
        <v>8.9676844597102932</v>
      </c>
      <c r="E1028" s="31" t="s">
        <v>278</v>
      </c>
      <c r="F1028" s="154">
        <f>IF(E1028="Ж",VLOOKUP(C1028,Гонки!$E$2:$Q$30,12,FALSE),VLOOKUP(C1028,Гонки!$E$2:$Q$30,13,FALSE))</f>
        <v>39</v>
      </c>
      <c r="G1028" s="123" t="s">
        <v>73</v>
      </c>
      <c r="H1028" s="121">
        <v>1983</v>
      </c>
      <c r="I1028" s="121">
        <v>2996</v>
      </c>
      <c r="J1028" s="28" t="str">
        <f t="shared" si="133"/>
        <v>М</v>
      </c>
      <c r="K1028" s="122">
        <v>9.8055555555555562E-2</v>
      </c>
      <c r="L1028" s="90">
        <f t="shared" si="132"/>
        <v>0.59684124930697646</v>
      </c>
      <c r="M1028" s="99">
        <f t="shared" si="128"/>
        <v>5.3522839963242497</v>
      </c>
    </row>
    <row r="1029" spans="1:13" x14ac:dyDescent="0.25">
      <c r="A1029" s="24" t="str">
        <f t="shared" si="129"/>
        <v>Жук-трейл # 12 Купалье</v>
      </c>
      <c r="B1029" s="43" t="str">
        <f t="shared" si="131"/>
        <v>Трейл 21 Н</v>
      </c>
      <c r="C1029" s="43" t="str">
        <f t="shared" ref="C1029:C1058" si="134">CONCATENATE(A1029," ",B1029)</f>
        <v>Жук-трейл # 12 Купалье Трейл 21 Н</v>
      </c>
      <c r="D1029" s="120">
        <f>VLOOKUP(C1029,Гонки!$E$1:$O$30,11,FALSE)</f>
        <v>8.9676844597102932</v>
      </c>
      <c r="E1029" s="31" t="s">
        <v>278</v>
      </c>
      <c r="F1029" s="154">
        <f>IF(E1029="Ж",VLOOKUP(C1029,Гонки!$E$2:$Q$30,12,FALSE),VLOOKUP(C1029,Гонки!$E$2:$Q$30,13,FALSE))</f>
        <v>39</v>
      </c>
      <c r="G1029" s="123" t="s">
        <v>478</v>
      </c>
      <c r="H1029" s="121">
        <v>1981</v>
      </c>
      <c r="I1029" s="121">
        <v>4228</v>
      </c>
      <c r="J1029" s="28" t="str">
        <f t="shared" si="133"/>
        <v>М</v>
      </c>
      <c r="K1029" s="122">
        <v>9.8587962962962961E-2</v>
      </c>
      <c r="L1029" s="90">
        <f t="shared" si="132"/>
        <v>0.58722395652610537</v>
      </c>
      <c r="M1029" s="99">
        <f t="shared" si="128"/>
        <v>5.2660391493087477</v>
      </c>
    </row>
    <row r="1030" spans="1:13" x14ac:dyDescent="0.25">
      <c r="A1030" s="24" t="str">
        <f t="shared" si="129"/>
        <v>Жук-трейл # 12 Купалье</v>
      </c>
      <c r="B1030" s="43" t="str">
        <f t="shared" si="131"/>
        <v>Трейл 21 Н</v>
      </c>
      <c r="C1030" s="43" t="str">
        <f t="shared" si="134"/>
        <v>Жук-трейл # 12 Купалье Трейл 21 Н</v>
      </c>
      <c r="D1030" s="120">
        <f>VLOOKUP(C1030,Гонки!$E$1:$O$30,11,FALSE)</f>
        <v>8.9676844597102932</v>
      </c>
      <c r="E1030" s="31" t="s">
        <v>278</v>
      </c>
      <c r="F1030" s="154">
        <f>IF(E1030="Ж",VLOOKUP(C1030,Гонки!$E$2:$Q$30,12,FALSE),VLOOKUP(C1030,Гонки!$E$2:$Q$30,13,FALSE))</f>
        <v>39</v>
      </c>
      <c r="G1030" s="123" t="s">
        <v>69</v>
      </c>
      <c r="H1030" s="121">
        <v>1981</v>
      </c>
      <c r="I1030" s="121">
        <v>1530</v>
      </c>
      <c r="J1030" s="28" t="str">
        <f t="shared" si="133"/>
        <v>М</v>
      </c>
      <c r="K1030" s="122">
        <v>9.9155092592592586E-2</v>
      </c>
      <c r="L1030" s="90">
        <f t="shared" si="132"/>
        <v>0.57720538127477061</v>
      </c>
      <c r="M1030" s="99">
        <f t="shared" si="128"/>
        <v>5.1761957277189152</v>
      </c>
    </row>
    <row r="1031" spans="1:13" x14ac:dyDescent="0.25">
      <c r="A1031" s="24" t="str">
        <f t="shared" si="129"/>
        <v>Жук-трейл # 12 Купалье</v>
      </c>
      <c r="B1031" s="43" t="str">
        <f t="shared" si="131"/>
        <v>Трейл 21 Н</v>
      </c>
      <c r="C1031" s="43" t="str">
        <f t="shared" si="134"/>
        <v>Жук-трейл # 12 Купалье Трейл 21 Н</v>
      </c>
      <c r="D1031" s="120">
        <f>VLOOKUP(C1031,Гонки!$E$1:$O$30,11,FALSE)</f>
        <v>8.9676844597102932</v>
      </c>
      <c r="E1031" s="31" t="s">
        <v>278</v>
      </c>
      <c r="F1031" s="154">
        <f>IF(E1031="Ж",VLOOKUP(C1031,Гонки!$E$2:$Q$30,12,FALSE),VLOOKUP(C1031,Гонки!$E$2:$Q$30,13,FALSE))</f>
        <v>39</v>
      </c>
      <c r="G1031" s="123" t="s">
        <v>655</v>
      </c>
      <c r="H1031" s="121">
        <v>1979</v>
      </c>
      <c r="I1031" s="121">
        <v>5429</v>
      </c>
      <c r="J1031" s="28" t="str">
        <f t="shared" si="133"/>
        <v>М</v>
      </c>
      <c r="K1031" s="122">
        <v>0.1004050925925926</v>
      </c>
      <c r="L1031" s="90">
        <f t="shared" si="132"/>
        <v>0.55591478125044635</v>
      </c>
      <c r="M1031" s="99">
        <f t="shared" si="128"/>
        <v>4.9852683447428747</v>
      </c>
    </row>
    <row r="1032" spans="1:13" x14ac:dyDescent="0.25">
      <c r="A1032" s="24" t="str">
        <f t="shared" si="129"/>
        <v>Жук-трейл # 12 Купалье</v>
      </c>
      <c r="B1032" s="43" t="str">
        <f t="shared" si="131"/>
        <v>Трейл 21 Н</v>
      </c>
      <c r="C1032" s="43" t="str">
        <f t="shared" si="134"/>
        <v>Жук-трейл # 12 Купалье Трейл 21 Н</v>
      </c>
      <c r="D1032" s="120">
        <f>VLOOKUP(C1032,Гонки!$E$1:$O$30,11,FALSE)</f>
        <v>8.9676844597102932</v>
      </c>
      <c r="E1032" s="31" t="s">
        <v>278</v>
      </c>
      <c r="F1032" s="154">
        <f>IF(E1032="Ж",VLOOKUP(C1032,Гонки!$E$2:$Q$30,12,FALSE),VLOOKUP(C1032,Гонки!$E$2:$Q$30,13,FALSE))</f>
        <v>39</v>
      </c>
      <c r="G1032" s="24" t="s">
        <v>308</v>
      </c>
      <c r="H1032" s="121">
        <v>1987</v>
      </c>
      <c r="I1032" s="121">
        <v>4543</v>
      </c>
      <c r="J1032" s="28" t="str">
        <f t="shared" si="133"/>
        <v>М</v>
      </c>
      <c r="K1032" s="122">
        <v>0.10063657407407407</v>
      </c>
      <c r="L1032" s="90">
        <f t="shared" si="132"/>
        <v>0.55208749847808625</v>
      </c>
      <c r="M1032" s="99">
        <f t="shared" si="128"/>
        <v>4.9509464805022638</v>
      </c>
    </row>
    <row r="1033" spans="1:13" x14ac:dyDescent="0.25">
      <c r="A1033" s="24" t="str">
        <f t="shared" si="129"/>
        <v>Жук-трейл # 12 Купалье</v>
      </c>
      <c r="B1033" s="43" t="str">
        <f t="shared" si="131"/>
        <v>Трейл 21 Н</v>
      </c>
      <c r="C1033" s="43" t="str">
        <f t="shared" si="134"/>
        <v>Жук-трейл # 12 Купалье Трейл 21 Н</v>
      </c>
      <c r="D1033" s="120">
        <f>VLOOKUP(C1033,Гонки!$E$1:$O$30,11,FALSE)</f>
        <v>8.9676844597102932</v>
      </c>
      <c r="E1033" s="31" t="s">
        <v>278</v>
      </c>
      <c r="F1033" s="154">
        <f>IF(E1033="Ж",VLOOKUP(C1033,Гонки!$E$2:$Q$30,12,FALSE),VLOOKUP(C1033,Гонки!$E$2:$Q$30,13,FALSE))</f>
        <v>39</v>
      </c>
      <c r="G1033" s="123" t="s">
        <v>201</v>
      </c>
      <c r="H1033" s="121">
        <v>1985</v>
      </c>
      <c r="I1033" s="121">
        <v>2328</v>
      </c>
      <c r="J1033" s="28" t="str">
        <f t="shared" si="133"/>
        <v>М</v>
      </c>
      <c r="K1033" s="122">
        <v>0.1015625</v>
      </c>
      <c r="L1033" s="90">
        <f t="shared" si="132"/>
        <v>0.53712491337189194</v>
      </c>
      <c r="M1033" s="99">
        <f t="shared" si="128"/>
        <v>4.8167667385683526</v>
      </c>
    </row>
    <row r="1034" spans="1:13" x14ac:dyDescent="0.25">
      <c r="A1034" s="24" t="str">
        <f t="shared" si="129"/>
        <v>Жук-трейл # 12 Купалье</v>
      </c>
      <c r="B1034" s="43" t="str">
        <f t="shared" si="131"/>
        <v>Трейл 21 Н</v>
      </c>
      <c r="C1034" s="43" t="str">
        <f t="shared" si="134"/>
        <v>Жук-трейл # 12 Купалье Трейл 21 Н</v>
      </c>
      <c r="D1034" s="120">
        <f>VLOOKUP(C1034,Гонки!$E$1:$O$30,11,FALSE)</f>
        <v>8.9676844597102932</v>
      </c>
      <c r="E1034" s="31" t="s">
        <v>278</v>
      </c>
      <c r="F1034" s="154">
        <f>IF(E1034="Ж",VLOOKUP(C1034,Гонки!$E$2:$Q$30,12,FALSE),VLOOKUP(C1034,Гонки!$E$2:$Q$30,13,FALSE))</f>
        <v>39</v>
      </c>
      <c r="G1034" s="123" t="s">
        <v>479</v>
      </c>
      <c r="H1034" s="121">
        <v>1981</v>
      </c>
      <c r="I1034" s="121">
        <v>4211</v>
      </c>
      <c r="J1034" s="28" t="str">
        <f t="shared" si="133"/>
        <v>М</v>
      </c>
      <c r="K1034" s="122">
        <v>0.10304398148148149</v>
      </c>
      <c r="L1034" s="90">
        <f t="shared" si="132"/>
        <v>0.51428937483343562</v>
      </c>
      <c r="M1034" s="99">
        <f t="shared" si="128"/>
        <v>4.6119848344879228</v>
      </c>
    </row>
    <row r="1035" spans="1:13" x14ac:dyDescent="0.25">
      <c r="A1035" s="24" t="str">
        <f t="shared" si="129"/>
        <v>Жук-трейл # 12 Купалье</v>
      </c>
      <c r="B1035" s="43" t="str">
        <f t="shared" si="131"/>
        <v>Трейл 21 Н</v>
      </c>
      <c r="C1035" s="43" t="str">
        <f t="shared" si="134"/>
        <v>Жук-трейл # 12 Купалье Трейл 21 Н</v>
      </c>
      <c r="D1035" s="120">
        <f>VLOOKUP(C1035,Гонки!$E$1:$O$30,11,FALSE)</f>
        <v>8.9676844597102932</v>
      </c>
      <c r="E1035" s="31" t="s">
        <v>278</v>
      </c>
      <c r="F1035" s="154">
        <f>IF(E1035="Ж",VLOOKUP(C1035,Гонки!$E$2:$Q$30,12,FALSE),VLOOKUP(C1035,Гонки!$E$2:$Q$30,13,FALSE))</f>
        <v>39</v>
      </c>
      <c r="G1035" s="123" t="s">
        <v>649</v>
      </c>
      <c r="H1035" s="121">
        <v>1982</v>
      </c>
      <c r="I1035" s="30"/>
      <c r="J1035" s="28" t="str">
        <f t="shared" si="133"/>
        <v>М</v>
      </c>
      <c r="K1035" s="122">
        <v>0.10354166666666666</v>
      </c>
      <c r="L1035" s="90">
        <f t="shared" si="132"/>
        <v>0.5069089865851234</v>
      </c>
      <c r="M1035" s="99">
        <f t="shared" si="128"/>
        <v>4.5457998414869047</v>
      </c>
    </row>
    <row r="1036" spans="1:13" x14ac:dyDescent="0.25">
      <c r="A1036" s="24" t="str">
        <f t="shared" si="129"/>
        <v>Жук-трейл # 12 Купалье</v>
      </c>
      <c r="B1036" s="43" t="str">
        <f t="shared" si="131"/>
        <v>Трейл 21 Н</v>
      </c>
      <c r="C1036" s="43" t="str">
        <f t="shared" si="134"/>
        <v>Жук-трейл # 12 Купалье Трейл 21 Н</v>
      </c>
      <c r="D1036" s="120">
        <f>VLOOKUP(C1036,Гонки!$E$1:$O$30,11,FALSE)</f>
        <v>8.9676844597102932</v>
      </c>
      <c r="E1036" s="31" t="s">
        <v>278</v>
      </c>
      <c r="F1036" s="154">
        <f>IF(E1036="Ж",VLOOKUP(C1036,Гонки!$E$2:$Q$30,12,FALSE),VLOOKUP(C1036,Гонки!$E$2:$Q$30,13,FALSE))</f>
        <v>39</v>
      </c>
      <c r="G1036" s="123" t="s">
        <v>130</v>
      </c>
      <c r="H1036" s="121">
        <v>1987</v>
      </c>
      <c r="I1036" s="121">
        <v>4190</v>
      </c>
      <c r="J1036" s="28" t="str">
        <f t="shared" si="133"/>
        <v>М</v>
      </c>
      <c r="K1036" s="122">
        <v>0.1055787037037037</v>
      </c>
      <c r="L1036" s="90">
        <f t="shared" si="132"/>
        <v>0.4781305220985716</v>
      </c>
      <c r="M1036" s="99">
        <f t="shared" si="128"/>
        <v>4.2877236527365294</v>
      </c>
    </row>
    <row r="1037" spans="1:13" x14ac:dyDescent="0.25">
      <c r="A1037" s="24" t="str">
        <f t="shared" si="129"/>
        <v>Жук-трейл # 12 Купалье</v>
      </c>
      <c r="B1037" s="43" t="str">
        <f t="shared" si="131"/>
        <v>Трейл 21 Н</v>
      </c>
      <c r="C1037" s="43" t="str">
        <f t="shared" si="134"/>
        <v>Жук-трейл # 12 Купалье Трейл 21 Н</v>
      </c>
      <c r="D1037" s="120">
        <f>VLOOKUP(C1037,Гонки!$E$1:$O$30,11,FALSE)</f>
        <v>8.9676844597102932</v>
      </c>
      <c r="E1037" s="31" t="s">
        <v>278</v>
      </c>
      <c r="F1037" s="154">
        <f>IF(E1037="Ж",VLOOKUP(C1037,Гонки!$E$2:$Q$30,12,FALSE),VLOOKUP(C1037,Гонки!$E$2:$Q$30,13,FALSE))</f>
        <v>39</v>
      </c>
      <c r="G1037" s="123" t="s">
        <v>826</v>
      </c>
      <c r="H1037" s="121">
        <v>1999</v>
      </c>
      <c r="I1037" s="121">
        <v>6130</v>
      </c>
      <c r="J1037" s="28" t="str">
        <f t="shared" si="133"/>
        <v>М</v>
      </c>
      <c r="K1037" s="122">
        <v>0.10606481481481482</v>
      </c>
      <c r="L1037" s="90">
        <f t="shared" si="132"/>
        <v>0.47158657205691629</v>
      </c>
      <c r="M1037" s="99">
        <f t="shared" si="128"/>
        <v>4.229039573642857</v>
      </c>
    </row>
    <row r="1038" spans="1:13" x14ac:dyDescent="0.25">
      <c r="A1038" s="24" t="str">
        <f t="shared" si="129"/>
        <v>Жук-трейл # 12 Купалье</v>
      </c>
      <c r="B1038" s="43" t="str">
        <f t="shared" si="131"/>
        <v>Трейл 21 Н</v>
      </c>
      <c r="C1038" s="43" t="str">
        <f t="shared" si="134"/>
        <v>Жук-трейл # 12 Купалье Трейл 21 Н</v>
      </c>
      <c r="D1038" s="120">
        <f>VLOOKUP(C1038,Гонки!$E$1:$O$30,11,FALSE)</f>
        <v>8.9676844597102932</v>
      </c>
      <c r="E1038" s="31" t="s">
        <v>278</v>
      </c>
      <c r="F1038" s="154">
        <f>IF(E1038="Ж",VLOOKUP(C1038,Гонки!$E$2:$Q$30,12,FALSE),VLOOKUP(C1038,Гонки!$E$2:$Q$30,13,FALSE))</f>
        <v>39</v>
      </c>
      <c r="G1038" s="123" t="s">
        <v>827</v>
      </c>
      <c r="H1038" s="121">
        <v>1989</v>
      </c>
      <c r="I1038" s="121">
        <v>6048</v>
      </c>
      <c r="J1038" s="28" t="str">
        <f t="shared" si="133"/>
        <v>М</v>
      </c>
      <c r="K1038" s="122">
        <v>0.10611111111111111</v>
      </c>
      <c r="L1038" s="90">
        <f t="shared" si="132"/>
        <v>0.47096958141728723</v>
      </c>
      <c r="M1038" s="99">
        <f t="shared" si="128"/>
        <v>4.2235065962720686</v>
      </c>
    </row>
    <row r="1039" spans="1:13" x14ac:dyDescent="0.25">
      <c r="A1039" s="24" t="str">
        <f t="shared" si="129"/>
        <v>Жук-трейл # 12 Купалье</v>
      </c>
      <c r="B1039" s="43" t="str">
        <f t="shared" si="131"/>
        <v>Трейл 21 Н</v>
      </c>
      <c r="C1039" s="43" t="str">
        <f t="shared" si="134"/>
        <v>Жук-трейл # 12 Купалье Трейл 21 Н</v>
      </c>
      <c r="D1039" s="120">
        <f>VLOOKUP(C1039,Гонки!$E$1:$O$30,11,FALSE)</f>
        <v>8.9676844597102932</v>
      </c>
      <c r="E1039" s="31" t="s">
        <v>278</v>
      </c>
      <c r="F1039" s="154">
        <f>IF(E1039="Ж",VLOOKUP(C1039,Гонки!$E$2:$Q$30,12,FALSE),VLOOKUP(C1039,Гонки!$E$2:$Q$30,13,FALSE))</f>
        <v>39</v>
      </c>
      <c r="G1039" s="123" t="s">
        <v>828</v>
      </c>
      <c r="H1039" s="121">
        <v>2019</v>
      </c>
      <c r="I1039" s="121">
        <v>6137</v>
      </c>
      <c r="J1039" s="28" t="str">
        <f t="shared" si="133"/>
        <v>М</v>
      </c>
      <c r="K1039" s="122">
        <v>0.10613425925925928</v>
      </c>
      <c r="L1039" s="90">
        <f t="shared" si="132"/>
        <v>0.47066148968168958</v>
      </c>
      <c r="M1039" s="99">
        <f t="shared" si="128"/>
        <v>4.220743726802584</v>
      </c>
    </row>
    <row r="1040" spans="1:13" x14ac:dyDescent="0.25">
      <c r="A1040" s="24" t="str">
        <f t="shared" si="129"/>
        <v>Жук-трейл # 12 Купалье</v>
      </c>
      <c r="B1040" s="43" t="str">
        <f t="shared" si="131"/>
        <v>Трейл 21 Н</v>
      </c>
      <c r="C1040" s="43" t="str">
        <f t="shared" si="134"/>
        <v>Жук-трейл # 12 Купалье Трейл 21 Н</v>
      </c>
      <c r="D1040" s="120">
        <f>VLOOKUP(C1040,Гонки!$E$1:$O$30,11,FALSE)</f>
        <v>8.9676844597102932</v>
      </c>
      <c r="E1040" s="31" t="s">
        <v>278</v>
      </c>
      <c r="F1040" s="154">
        <f>IF(E1040="Ж",VLOOKUP(C1040,Гонки!$E$2:$Q$30,12,FALSE),VLOOKUP(C1040,Гонки!$E$2:$Q$30,13,FALSE))</f>
        <v>39</v>
      </c>
      <c r="G1040" s="123" t="s">
        <v>97</v>
      </c>
      <c r="H1040" s="121">
        <v>1982</v>
      </c>
      <c r="I1040" s="121">
        <v>4891</v>
      </c>
      <c r="J1040" s="28" t="str">
        <f t="shared" si="133"/>
        <v>М</v>
      </c>
      <c r="K1040" s="122">
        <v>0.10678240740740741</v>
      </c>
      <c r="L1040" s="90">
        <f t="shared" si="132"/>
        <v>0.46214293828741648</v>
      </c>
      <c r="M1040" s="99">
        <f t="shared" si="128"/>
        <v>4.1443520458449177</v>
      </c>
    </row>
    <row r="1041" spans="1:13" x14ac:dyDescent="0.25">
      <c r="A1041" s="24" t="str">
        <f t="shared" si="129"/>
        <v>Жук-трейл # 12 Купалье</v>
      </c>
      <c r="B1041" s="43" t="str">
        <f t="shared" si="131"/>
        <v>Трейл 21 Н</v>
      </c>
      <c r="C1041" s="43" t="str">
        <f t="shared" si="134"/>
        <v>Жук-трейл # 12 Купалье Трейл 21 Н</v>
      </c>
      <c r="D1041" s="120">
        <f>VLOOKUP(C1041,Гонки!$E$1:$O$30,11,FALSE)</f>
        <v>8.9676844597102932</v>
      </c>
      <c r="E1041" s="31" t="s">
        <v>278</v>
      </c>
      <c r="F1041" s="154">
        <f>IF(E1041="Ж",VLOOKUP(C1041,Гонки!$E$2:$Q$30,12,FALSE),VLOOKUP(C1041,Гонки!$E$2:$Q$30,13,FALSE))</f>
        <v>39</v>
      </c>
      <c r="G1041" s="123" t="s">
        <v>829</v>
      </c>
      <c r="H1041" s="121">
        <v>1989</v>
      </c>
      <c r="I1041" s="121">
        <v>6110</v>
      </c>
      <c r="J1041" s="28" t="str">
        <f t="shared" si="133"/>
        <v>М</v>
      </c>
      <c r="K1041" s="122">
        <v>0.10827546296296296</v>
      </c>
      <c r="L1041" s="90">
        <f t="shared" si="132"/>
        <v>0.44328730758980628</v>
      </c>
      <c r="M1041" s="99">
        <f t="shared" si="128"/>
        <v>3.9752606994599224</v>
      </c>
    </row>
    <row r="1042" spans="1:13" x14ac:dyDescent="0.25">
      <c r="A1042" s="24" t="str">
        <f t="shared" si="129"/>
        <v>Жук-трейл # 12 Купалье</v>
      </c>
      <c r="B1042" s="43" t="str">
        <f t="shared" si="131"/>
        <v>Трейл 21 Н</v>
      </c>
      <c r="C1042" s="43" t="str">
        <f t="shared" si="134"/>
        <v>Жук-трейл # 12 Купалье Трейл 21 Н</v>
      </c>
      <c r="D1042" s="120">
        <f>VLOOKUP(C1042,Гонки!$E$1:$O$30,11,FALSE)</f>
        <v>8.9676844597102932</v>
      </c>
      <c r="E1042" s="31" t="s">
        <v>278</v>
      </c>
      <c r="F1042" s="154">
        <f>IF(E1042="Ж",VLOOKUP(C1042,Гонки!$E$2:$Q$30,12,FALSE),VLOOKUP(C1042,Гонки!$E$2:$Q$30,13,FALSE))</f>
        <v>39</v>
      </c>
      <c r="G1042" s="123" t="s">
        <v>447</v>
      </c>
      <c r="H1042" s="121">
        <v>1984</v>
      </c>
      <c r="I1042" s="121">
        <v>342</v>
      </c>
      <c r="J1042" s="28" t="str">
        <f t="shared" si="133"/>
        <v>М</v>
      </c>
      <c r="K1042" s="122">
        <v>0.11063657407407408</v>
      </c>
      <c r="L1042" s="90">
        <f t="shared" si="132"/>
        <v>0.41550790177552593</v>
      </c>
      <c r="M1042" s="99">
        <f t="shared" si="128"/>
        <v>3.726143753639215</v>
      </c>
    </row>
    <row r="1043" spans="1:13" x14ac:dyDescent="0.25">
      <c r="A1043" s="24" t="str">
        <f t="shared" si="129"/>
        <v>Жук-трейл # 12 Купалье</v>
      </c>
      <c r="B1043" s="43" t="str">
        <f t="shared" si="131"/>
        <v>Трейл 21 Н</v>
      </c>
      <c r="C1043" s="43" t="str">
        <f t="shared" si="134"/>
        <v>Жук-трейл # 12 Купалье Трейл 21 Н</v>
      </c>
      <c r="D1043" s="120">
        <f>VLOOKUP(C1043,Гонки!$E$1:$O$30,11,FALSE)</f>
        <v>8.9676844597102932</v>
      </c>
      <c r="E1043" s="31" t="s">
        <v>278</v>
      </c>
      <c r="F1043" s="154">
        <f>IF(E1043="Ж",VLOOKUP(C1043,Гонки!$E$2:$Q$30,12,FALSE),VLOOKUP(C1043,Гонки!$E$2:$Q$30,13,FALSE))</f>
        <v>39</v>
      </c>
      <c r="G1043" s="123" t="s">
        <v>830</v>
      </c>
      <c r="H1043" s="121">
        <v>1997</v>
      </c>
      <c r="I1043" s="156" t="s">
        <v>667</v>
      </c>
      <c r="J1043" s="28" t="str">
        <f t="shared" si="133"/>
        <v>М</v>
      </c>
      <c r="K1043" s="122">
        <v>0.1122337962962963</v>
      </c>
      <c r="L1043" s="90">
        <f t="shared" si="132"/>
        <v>0.39801962411981923</v>
      </c>
      <c r="M1043" s="99">
        <f t="shared" si="128"/>
        <v>3.5693143978790349</v>
      </c>
    </row>
    <row r="1044" spans="1:13" x14ac:dyDescent="0.25">
      <c r="A1044" s="24" t="str">
        <f t="shared" si="129"/>
        <v>Жук-трейл # 12 Купалье</v>
      </c>
      <c r="B1044" s="43" t="str">
        <f t="shared" si="131"/>
        <v>Трейл 21 Н</v>
      </c>
      <c r="C1044" s="43" t="str">
        <f t="shared" si="134"/>
        <v>Жук-трейл # 12 Купалье Трейл 21 Н</v>
      </c>
      <c r="D1044" s="120">
        <f>VLOOKUP(C1044,Гонки!$E$1:$O$30,11,FALSE)</f>
        <v>8.9676844597102932</v>
      </c>
      <c r="E1044" s="31" t="s">
        <v>278</v>
      </c>
      <c r="F1044" s="154">
        <f>IF(E1044="Ж",VLOOKUP(C1044,Гонки!$E$2:$Q$30,12,FALSE),VLOOKUP(C1044,Гонки!$E$2:$Q$30,13,FALSE))</f>
        <v>39</v>
      </c>
      <c r="G1044" s="123" t="s">
        <v>831</v>
      </c>
      <c r="H1044" s="121">
        <v>1980</v>
      </c>
      <c r="I1044" s="121">
        <v>201</v>
      </c>
      <c r="J1044" s="28" t="str">
        <f t="shared" si="133"/>
        <v>М</v>
      </c>
      <c r="K1044" s="122">
        <v>0.11443287037037037</v>
      </c>
      <c r="L1044" s="90">
        <f t="shared" si="132"/>
        <v>0.37551135113127437</v>
      </c>
      <c r="M1044" s="99">
        <f t="shared" si="128"/>
        <v>3.3674673079847444</v>
      </c>
    </row>
    <row r="1045" spans="1:13" x14ac:dyDescent="0.25">
      <c r="A1045" s="24" t="str">
        <f t="shared" si="129"/>
        <v>Жук-трейл # 12 Купалье</v>
      </c>
      <c r="B1045" s="43" t="str">
        <f t="shared" si="131"/>
        <v>Трейл 21 Н</v>
      </c>
      <c r="C1045" s="43" t="str">
        <f t="shared" si="134"/>
        <v>Жук-трейл # 12 Купалье Трейл 21 Н</v>
      </c>
      <c r="D1045" s="120">
        <f>VLOOKUP(C1045,Гонки!$E$1:$O$30,11,FALSE)</f>
        <v>8.9676844597102932</v>
      </c>
      <c r="E1045" s="31" t="s">
        <v>278</v>
      </c>
      <c r="F1045" s="154">
        <f>IF(E1045="Ж",VLOOKUP(C1045,Гонки!$E$2:$Q$30,12,FALSE),VLOOKUP(C1045,Гонки!$E$2:$Q$30,13,FALSE))</f>
        <v>39</v>
      </c>
      <c r="G1045" s="123" t="s">
        <v>476</v>
      </c>
      <c r="H1045" s="121">
        <v>1984</v>
      </c>
      <c r="I1045" s="121">
        <v>5360</v>
      </c>
      <c r="J1045" s="28" t="str">
        <f t="shared" si="133"/>
        <v>М</v>
      </c>
      <c r="K1045" s="122">
        <v>0.11778935185185185</v>
      </c>
      <c r="L1045" s="90">
        <f t="shared" si="132"/>
        <v>0.34431611426987169</v>
      </c>
      <c r="M1045" s="99">
        <f t="shared" si="128"/>
        <v>3.0877182671657617</v>
      </c>
    </row>
    <row r="1046" spans="1:13" x14ac:dyDescent="0.25">
      <c r="A1046" s="24" t="str">
        <f t="shared" si="129"/>
        <v>Жук-трейл # 12 Купалье</v>
      </c>
      <c r="B1046" s="43" t="str">
        <f t="shared" si="131"/>
        <v>Трейл 21 Н</v>
      </c>
      <c r="C1046" s="43" t="str">
        <f t="shared" si="134"/>
        <v>Жук-трейл # 12 Купалье Трейл 21 Н</v>
      </c>
      <c r="D1046" s="120">
        <f>VLOOKUP(C1046,Гонки!$E$1:$O$30,11,FALSE)</f>
        <v>8.9676844597102932</v>
      </c>
      <c r="E1046" s="31" t="s">
        <v>278</v>
      </c>
      <c r="F1046" s="154">
        <f>IF(E1046="Ж",VLOOKUP(C1046,Гонки!$E$2:$Q$30,12,FALSE),VLOOKUP(C1046,Гонки!$E$2:$Q$30,13,FALSE))</f>
        <v>39</v>
      </c>
      <c r="G1046" s="123" t="s">
        <v>104</v>
      </c>
      <c r="H1046" s="121">
        <v>1984</v>
      </c>
      <c r="I1046" s="121">
        <v>1521</v>
      </c>
      <c r="J1046" s="28" t="str">
        <f t="shared" si="133"/>
        <v>М</v>
      </c>
      <c r="K1046" s="122">
        <v>0.11833333333333333</v>
      </c>
      <c r="L1046" s="90">
        <f t="shared" si="132"/>
        <v>0.33958941874745546</v>
      </c>
      <c r="M1046" s="99">
        <f t="shared" si="128"/>
        <v>3.0453307531836078</v>
      </c>
    </row>
    <row r="1047" spans="1:13" x14ac:dyDescent="0.25">
      <c r="A1047" s="24" t="str">
        <f t="shared" si="129"/>
        <v>Жук-трейл # 12 Купалье</v>
      </c>
      <c r="B1047" s="43" t="str">
        <f t="shared" si="131"/>
        <v>Трейл 21 Н</v>
      </c>
      <c r="C1047" s="43" t="str">
        <f t="shared" si="134"/>
        <v>Жук-трейл # 12 Купалье Трейл 21 Н</v>
      </c>
      <c r="D1047" s="120">
        <f>VLOOKUP(C1047,Гонки!$E$1:$O$30,11,FALSE)</f>
        <v>8.9676844597102932</v>
      </c>
      <c r="E1047" s="31" t="s">
        <v>278</v>
      </c>
      <c r="F1047" s="154">
        <f>IF(E1047="Ж",VLOOKUP(C1047,Гонки!$E$2:$Q$30,12,FALSE),VLOOKUP(C1047,Гонки!$E$2:$Q$30,13,FALSE))</f>
        <v>39</v>
      </c>
      <c r="G1047" s="123" t="s">
        <v>283</v>
      </c>
      <c r="H1047" s="121">
        <v>1987</v>
      </c>
      <c r="I1047" s="121">
        <v>1614</v>
      </c>
      <c r="J1047" s="28" t="str">
        <f t="shared" si="133"/>
        <v>М</v>
      </c>
      <c r="K1047" s="122">
        <v>0.11973379629629628</v>
      </c>
      <c r="L1047" s="90">
        <f t="shared" si="132"/>
        <v>0.32781225633270106</v>
      </c>
      <c r="M1047" s="99">
        <f t="shared" si="128"/>
        <v>2.9397168768173305</v>
      </c>
    </row>
    <row r="1048" spans="1:13" x14ac:dyDescent="0.25">
      <c r="A1048" s="24" t="str">
        <f t="shared" si="129"/>
        <v>Жук-трейл # 12 Купалье</v>
      </c>
      <c r="B1048" s="43" t="str">
        <f t="shared" si="131"/>
        <v>Трейл 21 Н</v>
      </c>
      <c r="C1048" s="43" t="str">
        <f t="shared" si="134"/>
        <v>Жук-трейл # 12 Купалье Трейл 21 Н</v>
      </c>
      <c r="D1048" s="120">
        <f>VLOOKUP(C1048,Гонки!$E$1:$O$30,11,FALSE)</f>
        <v>8.9676844597102932</v>
      </c>
      <c r="E1048" s="31" t="s">
        <v>278</v>
      </c>
      <c r="F1048" s="154">
        <f>IF(E1048="Ж",VLOOKUP(C1048,Гонки!$E$2:$Q$30,12,FALSE),VLOOKUP(C1048,Гонки!$E$2:$Q$30,13,FALSE))</f>
        <v>39</v>
      </c>
      <c r="G1048" s="123" t="s">
        <v>660</v>
      </c>
      <c r="H1048" s="121">
        <v>1971</v>
      </c>
      <c r="I1048" s="156"/>
      <c r="J1048" s="28" t="str">
        <f t="shared" si="133"/>
        <v>М</v>
      </c>
      <c r="K1048" s="122">
        <v>0.12028935185185186</v>
      </c>
      <c r="L1048" s="90">
        <f t="shared" si="132"/>
        <v>0.32329120516975274</v>
      </c>
      <c r="M1048" s="99">
        <f t="shared" si="128"/>
        <v>2.8991735165618038</v>
      </c>
    </row>
    <row r="1049" spans="1:13" x14ac:dyDescent="0.25">
      <c r="A1049" s="24" t="str">
        <f t="shared" si="129"/>
        <v>Жук-трейл # 12 Купалье</v>
      </c>
      <c r="B1049" s="43" t="str">
        <f t="shared" si="131"/>
        <v>Трейл 21 Н</v>
      </c>
      <c r="C1049" s="43" t="str">
        <f t="shared" si="134"/>
        <v>Жук-трейл # 12 Купалье Трейл 21 Н</v>
      </c>
      <c r="D1049" s="120">
        <f>VLOOKUP(C1049,Гонки!$E$1:$O$30,11,FALSE)</f>
        <v>8.9676844597102932</v>
      </c>
      <c r="E1049" s="31" t="s">
        <v>278</v>
      </c>
      <c r="F1049" s="154">
        <f>IF(E1049="Ж",VLOOKUP(C1049,Гонки!$E$2:$Q$30,12,FALSE),VLOOKUP(C1049,Гонки!$E$2:$Q$30,13,FALSE))</f>
        <v>39</v>
      </c>
      <c r="G1049" s="123" t="s">
        <v>161</v>
      </c>
      <c r="H1049" s="121">
        <v>1970</v>
      </c>
      <c r="I1049" s="121">
        <v>82</v>
      </c>
      <c r="J1049" s="28" t="str">
        <f t="shared" si="133"/>
        <v>М</v>
      </c>
      <c r="K1049" s="122">
        <v>0.12202546296296296</v>
      </c>
      <c r="L1049" s="90">
        <f t="shared" si="132"/>
        <v>0.3096877683632554</v>
      </c>
      <c r="M1049" s="99">
        <f t="shared" si="128"/>
        <v>2.7771821877135263</v>
      </c>
    </row>
    <row r="1050" spans="1:13" x14ac:dyDescent="0.25">
      <c r="A1050" s="24" t="str">
        <f t="shared" si="129"/>
        <v>Жук-трейл # 12 Купалье</v>
      </c>
      <c r="B1050" s="43" t="str">
        <f t="shared" si="131"/>
        <v>Трейл 21 Н</v>
      </c>
      <c r="C1050" s="43" t="str">
        <f t="shared" si="134"/>
        <v>Жук-трейл # 12 Купалье Трейл 21 Н</v>
      </c>
      <c r="D1050" s="120">
        <f>VLOOKUP(C1050,Гонки!$E$1:$O$30,11,FALSE)</f>
        <v>8.9676844597102932</v>
      </c>
      <c r="E1050" s="31" t="s">
        <v>278</v>
      </c>
      <c r="F1050" s="154">
        <f>IF(E1050="Ж",VLOOKUP(C1050,Гонки!$E$2:$Q$30,12,FALSE),VLOOKUP(C1050,Гонки!$E$2:$Q$30,13,FALSE))</f>
        <v>39</v>
      </c>
      <c r="G1050" s="123" t="s">
        <v>158</v>
      </c>
      <c r="H1050" s="121">
        <v>1984</v>
      </c>
      <c r="I1050" s="121">
        <v>892</v>
      </c>
      <c r="J1050" s="28" t="str">
        <f t="shared" si="133"/>
        <v>М</v>
      </c>
      <c r="K1050" s="122">
        <v>0.12203703703703704</v>
      </c>
      <c r="L1050" s="90">
        <f t="shared" si="132"/>
        <v>0.30959966373551534</v>
      </c>
      <c r="M1050" s="99">
        <f t="shared" si="128"/>
        <v>2.7763920932125132</v>
      </c>
    </row>
    <row r="1051" spans="1:13" x14ac:dyDescent="0.25">
      <c r="A1051" s="24" t="str">
        <f t="shared" si="129"/>
        <v>Жук-трейл # 12 Купалье</v>
      </c>
      <c r="B1051" s="43" t="str">
        <f t="shared" si="131"/>
        <v>Трейл 21 Н</v>
      </c>
      <c r="C1051" s="43" t="str">
        <f t="shared" si="134"/>
        <v>Жук-трейл # 12 Купалье Трейл 21 Н</v>
      </c>
      <c r="D1051" s="120">
        <f>VLOOKUP(C1051,Гонки!$E$1:$O$30,11,FALSE)</f>
        <v>8.9676844597102932</v>
      </c>
      <c r="E1051" s="31" t="s">
        <v>278</v>
      </c>
      <c r="F1051" s="154">
        <f>IF(E1051="Ж",VLOOKUP(C1051,Гонки!$E$2:$Q$30,12,FALSE),VLOOKUP(C1051,Гонки!$E$2:$Q$30,13,FALSE))</f>
        <v>39</v>
      </c>
      <c r="G1051" s="123" t="s">
        <v>150</v>
      </c>
      <c r="H1051" s="121">
        <v>1984</v>
      </c>
      <c r="I1051" s="121">
        <v>2913</v>
      </c>
      <c r="J1051" s="28" t="str">
        <f t="shared" si="133"/>
        <v>М</v>
      </c>
      <c r="K1051" s="122">
        <v>0.12203703703703704</v>
      </c>
      <c r="L1051" s="90">
        <f t="shared" si="132"/>
        <v>0.30959966373551534</v>
      </c>
      <c r="M1051" s="99">
        <f t="shared" si="128"/>
        <v>2.7763920932125132</v>
      </c>
    </row>
    <row r="1052" spans="1:13" x14ac:dyDescent="0.25">
      <c r="A1052" s="24" t="str">
        <f t="shared" si="129"/>
        <v>Жук-трейл # 12 Купалье</v>
      </c>
      <c r="B1052" s="43" t="str">
        <f t="shared" si="131"/>
        <v>Трейл 21 Н</v>
      </c>
      <c r="C1052" s="43" t="str">
        <f t="shared" si="134"/>
        <v>Жук-трейл # 12 Купалье Трейл 21 Н</v>
      </c>
      <c r="D1052" s="120">
        <f>VLOOKUP(C1052,Гонки!$E$1:$O$30,11,FALSE)</f>
        <v>8.9676844597102932</v>
      </c>
      <c r="E1052" s="31" t="s">
        <v>278</v>
      </c>
      <c r="F1052" s="154">
        <f>IF(E1052="Ж",VLOOKUP(C1052,Гонки!$E$2:$Q$30,12,FALSE),VLOOKUP(C1052,Гонки!$E$2:$Q$30,13,FALSE))</f>
        <v>39</v>
      </c>
      <c r="G1052" s="123" t="s">
        <v>155</v>
      </c>
      <c r="H1052" s="121">
        <v>1984</v>
      </c>
      <c r="I1052" s="121">
        <v>2901</v>
      </c>
      <c r="J1052" s="28" t="str">
        <f t="shared" si="133"/>
        <v>М</v>
      </c>
      <c r="K1052" s="122">
        <v>0.12439814814814815</v>
      </c>
      <c r="L1052" s="90">
        <f t="shared" si="132"/>
        <v>0.29230328678375528</v>
      </c>
      <c r="M1052" s="99">
        <f t="shared" si="128"/>
        <v>2.6212836424129233</v>
      </c>
    </row>
    <row r="1053" spans="1:13" x14ac:dyDescent="0.25">
      <c r="A1053" s="24" t="str">
        <f t="shared" si="129"/>
        <v>Жук-трейл # 12 Купалье</v>
      </c>
      <c r="B1053" s="43" t="str">
        <f t="shared" si="131"/>
        <v>Трейл 21 Н</v>
      </c>
      <c r="C1053" s="43" t="str">
        <f t="shared" si="134"/>
        <v>Жук-трейл # 12 Купалье Трейл 21 Н</v>
      </c>
      <c r="D1053" s="120">
        <f>VLOOKUP(C1053,Гонки!$E$1:$O$30,11,FALSE)</f>
        <v>8.9676844597102932</v>
      </c>
      <c r="E1053" s="31" t="s">
        <v>278</v>
      </c>
      <c r="F1053" s="154">
        <f>IF(E1053="Ж",VLOOKUP(C1053,Гонки!$E$2:$Q$30,12,FALSE),VLOOKUP(C1053,Гонки!$E$2:$Q$30,13,FALSE))</f>
        <v>39</v>
      </c>
      <c r="G1053" s="123" t="s">
        <v>832</v>
      </c>
      <c r="H1053" s="121">
        <v>1981</v>
      </c>
      <c r="I1053" s="121">
        <v>6131</v>
      </c>
      <c r="J1053" s="28" t="str">
        <f t="shared" si="133"/>
        <v>М</v>
      </c>
      <c r="K1053" s="122">
        <v>0.12937499999999999</v>
      </c>
      <c r="L1053" s="90">
        <f t="shared" si="132"/>
        <v>0.2598509783040569</v>
      </c>
      <c r="M1053" s="99">
        <f t="shared" si="128"/>
        <v>2.3302615799778077</v>
      </c>
    </row>
    <row r="1054" spans="1:13" x14ac:dyDescent="0.25">
      <c r="A1054" s="24" t="str">
        <f t="shared" si="129"/>
        <v>Жук-трейл # 12 Купалье</v>
      </c>
      <c r="B1054" s="43" t="str">
        <f t="shared" si="131"/>
        <v>Трейл 21 Н</v>
      </c>
      <c r="C1054" s="43" t="str">
        <f t="shared" si="134"/>
        <v>Жук-трейл # 12 Купалье Трейл 21 Н</v>
      </c>
      <c r="D1054" s="120">
        <f>VLOOKUP(C1054,Гонки!$E$1:$O$30,11,FALSE)</f>
        <v>8.9676844597102932</v>
      </c>
      <c r="E1054" s="31" t="s">
        <v>278</v>
      </c>
      <c r="F1054" s="154">
        <f>IF(E1054="Ж",VLOOKUP(C1054,Гонки!$E$2:$Q$30,12,FALSE),VLOOKUP(C1054,Гонки!$E$2:$Q$30,13,FALSE))</f>
        <v>39</v>
      </c>
      <c r="G1054" s="123" t="s">
        <v>136</v>
      </c>
      <c r="H1054" s="121">
        <v>1988</v>
      </c>
      <c r="I1054" s="121">
        <v>2542</v>
      </c>
      <c r="J1054" s="28" t="str">
        <f t="shared" si="133"/>
        <v>М</v>
      </c>
      <c r="K1054" s="122">
        <v>0.12972222222222221</v>
      </c>
      <c r="L1054" s="90">
        <f t="shared" si="132"/>
        <v>0.25776996064125018</v>
      </c>
      <c r="M1054" s="99">
        <f t="shared" si="128"/>
        <v>2.3115996702226731</v>
      </c>
    </row>
    <row r="1055" spans="1:13" x14ac:dyDescent="0.25">
      <c r="A1055" s="24" t="str">
        <f t="shared" si="129"/>
        <v>Жук-трейл # 12 Купалье</v>
      </c>
      <c r="B1055" s="43" t="str">
        <f t="shared" si="131"/>
        <v>Трейл 21 Н</v>
      </c>
      <c r="C1055" s="43" t="str">
        <f t="shared" si="134"/>
        <v>Жук-трейл # 12 Купалье Трейл 21 Н</v>
      </c>
      <c r="D1055" s="120">
        <f>VLOOKUP(C1055,Гонки!$E$1:$O$30,11,FALSE)</f>
        <v>8.9676844597102932</v>
      </c>
      <c r="E1055" s="31" t="s">
        <v>278</v>
      </c>
      <c r="F1055" s="154">
        <f>IF(E1055="Ж",VLOOKUP(C1055,Гонки!$E$2:$Q$30,12,FALSE),VLOOKUP(C1055,Гонки!$E$2:$Q$30,13,FALSE))</f>
        <v>39</v>
      </c>
      <c r="G1055" s="123" t="s">
        <v>144</v>
      </c>
      <c r="H1055" s="121">
        <v>1979</v>
      </c>
      <c r="I1055" s="121">
        <v>4237</v>
      </c>
      <c r="J1055" s="28" t="str">
        <f t="shared" si="133"/>
        <v>М</v>
      </c>
      <c r="K1055" s="122">
        <v>0.13062499999999999</v>
      </c>
      <c r="L1055" s="90">
        <f t="shared" si="132"/>
        <v>0.25246229989691032</v>
      </c>
      <c r="M1055" s="99">
        <f t="shared" si="128"/>
        <v>2.2640022434482421</v>
      </c>
    </row>
    <row r="1056" spans="1:13" x14ac:dyDescent="0.25">
      <c r="A1056" s="24" t="str">
        <f t="shared" si="129"/>
        <v>Жук-трейл # 12 Купалье</v>
      </c>
      <c r="B1056" s="43" t="str">
        <f t="shared" si="131"/>
        <v>Трейл 21 Н</v>
      </c>
      <c r="C1056" s="43" t="str">
        <f t="shared" si="134"/>
        <v>Жук-трейл # 12 Купалье Трейл 21 Н</v>
      </c>
      <c r="D1056" s="120">
        <f>VLOOKUP(C1056,Гонки!$E$1:$O$30,11,FALSE)</f>
        <v>8.9676844597102932</v>
      </c>
      <c r="E1056" s="31" t="s">
        <v>278</v>
      </c>
      <c r="F1056" s="154">
        <f>IF(E1056="Ж",VLOOKUP(C1056,Гонки!$E$2:$Q$30,12,FALSE),VLOOKUP(C1056,Гонки!$E$2:$Q$30,13,FALSE))</f>
        <v>39</v>
      </c>
      <c r="G1056" s="123" t="s">
        <v>833</v>
      </c>
      <c r="H1056" s="121">
        <v>1984</v>
      </c>
      <c r="I1056" s="121">
        <v>6049</v>
      </c>
      <c r="J1056" s="28" t="str">
        <f t="shared" si="133"/>
        <v>М</v>
      </c>
      <c r="K1056" s="122">
        <v>0.13508101851851853</v>
      </c>
      <c r="L1056" s="90">
        <f t="shared" si="132"/>
        <v>0.22829293149474533</v>
      </c>
      <c r="M1056" s="99">
        <f t="shared" si="128"/>
        <v>2.0472589740271343</v>
      </c>
    </row>
    <row r="1057" spans="1:13" x14ac:dyDescent="0.25">
      <c r="A1057" s="24" t="str">
        <f t="shared" si="129"/>
        <v>Жук-трейл # 12 Купалье</v>
      </c>
      <c r="B1057" s="43" t="str">
        <f t="shared" si="131"/>
        <v>Трейл 21 Н</v>
      </c>
      <c r="C1057" s="43" t="str">
        <f t="shared" si="134"/>
        <v>Жук-трейл # 12 Купалье Трейл 21 Н</v>
      </c>
      <c r="D1057" s="120">
        <f>VLOOKUP(C1057,Гонки!$E$1:$O$30,11,FALSE)</f>
        <v>8.9676844597102932</v>
      </c>
      <c r="E1057" s="31" t="s">
        <v>278</v>
      </c>
      <c r="F1057" s="154">
        <f>IF(E1057="Ж",VLOOKUP(C1057,Гонки!$E$2:$Q$30,12,FALSE),VLOOKUP(C1057,Гонки!$E$2:$Q$30,13,FALSE))</f>
        <v>39</v>
      </c>
      <c r="G1057" s="123" t="s">
        <v>489</v>
      </c>
      <c r="H1057" s="121">
        <v>1950</v>
      </c>
      <c r="I1057" s="121">
        <v>1087</v>
      </c>
      <c r="J1057" s="28" t="str">
        <f t="shared" si="133"/>
        <v>М</v>
      </c>
      <c r="K1057" s="122">
        <v>0.13599537037037038</v>
      </c>
      <c r="L1057" s="90">
        <f t="shared" si="132"/>
        <v>0.22371910448328394</v>
      </c>
      <c r="M1057" s="99">
        <f t="shared" si="128"/>
        <v>2.0062423366150486</v>
      </c>
    </row>
    <row r="1058" spans="1:13" x14ac:dyDescent="0.25">
      <c r="A1058" s="24" t="str">
        <f t="shared" si="129"/>
        <v>Жук-трейл # 12 Купалье</v>
      </c>
      <c r="B1058" s="43" t="str">
        <f t="shared" si="131"/>
        <v>Трейл 21 Н</v>
      </c>
      <c r="C1058" s="43" t="str">
        <f t="shared" si="134"/>
        <v>Жук-трейл # 12 Купалье Трейл 21 Н</v>
      </c>
      <c r="D1058" s="120">
        <f>VLOOKUP(C1058,Гонки!$E$1:$O$30,11,FALSE)</f>
        <v>8.9676844597102932</v>
      </c>
      <c r="E1058" s="31" t="s">
        <v>278</v>
      </c>
      <c r="F1058" s="154">
        <f>IF(E1058="Ж",VLOOKUP(C1058,Гонки!$E$2:$Q$30,12,FALSE),VLOOKUP(C1058,Гонки!$E$2:$Q$30,13,FALSE))</f>
        <v>39</v>
      </c>
      <c r="G1058" s="123" t="s">
        <v>541</v>
      </c>
      <c r="H1058" s="121">
        <v>1984</v>
      </c>
      <c r="I1058" s="156"/>
      <c r="J1058" s="28" t="str">
        <f t="shared" si="133"/>
        <v>М</v>
      </c>
      <c r="K1058" s="122">
        <v>0.14302083333333335</v>
      </c>
      <c r="L1058" s="90">
        <f t="shared" si="132"/>
        <v>0.19234350777875459</v>
      </c>
      <c r="M1058" s="99">
        <f t="shared" si="128"/>
        <v>1.7248758856337034</v>
      </c>
    </row>
    <row r="1059" spans="1:13" x14ac:dyDescent="0.25">
      <c r="A1059" s="24"/>
      <c r="B1059" s="43"/>
      <c r="C1059" s="43"/>
      <c r="D1059" s="13"/>
      <c r="E1059" s="31"/>
      <c r="F1059" s="51"/>
      <c r="G1059" s="40"/>
      <c r="H1059" s="41"/>
      <c r="I1059" s="51"/>
      <c r="J1059" s="28">
        <f t="shared" si="133"/>
        <v>0</v>
      </c>
      <c r="K1059" s="85"/>
      <c r="L1059" s="80"/>
    </row>
    <row r="1060" spans="1:13" x14ac:dyDescent="0.25">
      <c r="A1060" s="24"/>
      <c r="B1060" s="43"/>
      <c r="C1060" s="43"/>
      <c r="D1060" s="13"/>
      <c r="E1060" s="31"/>
      <c r="F1060" s="51"/>
      <c r="G1060" s="40"/>
      <c r="H1060" s="41"/>
      <c r="I1060" s="51"/>
      <c r="J1060" s="28">
        <f t="shared" si="133"/>
        <v>0</v>
      </c>
      <c r="K1060" s="85"/>
      <c r="L1060" s="80"/>
    </row>
    <row r="1061" spans="1:13" x14ac:dyDescent="0.25">
      <c r="A1061" s="24"/>
      <c r="B1061" s="43"/>
      <c r="C1061" s="43"/>
      <c r="D1061" s="13"/>
      <c r="E1061" s="31"/>
      <c r="F1061" s="51"/>
      <c r="G1061" s="40"/>
      <c r="H1061" s="41"/>
      <c r="I1061" s="51"/>
      <c r="J1061" s="28">
        <f t="shared" si="133"/>
        <v>0</v>
      </c>
      <c r="K1061" s="85"/>
      <c r="L1061" s="80"/>
    </row>
    <row r="1062" spans="1:13" x14ac:dyDescent="0.25">
      <c r="A1062" s="24"/>
      <c r="B1062" s="43"/>
      <c r="C1062" s="43"/>
      <c r="D1062" s="13"/>
      <c r="E1062" s="31"/>
      <c r="F1062" s="51"/>
      <c r="G1062" s="40"/>
      <c r="H1062" s="41"/>
      <c r="I1062" s="51"/>
      <c r="J1062" s="28">
        <f t="shared" si="133"/>
        <v>0</v>
      </c>
      <c r="K1062" s="85"/>
      <c r="L1062" s="80"/>
    </row>
    <row r="1063" spans="1:13" x14ac:dyDescent="0.25">
      <c r="A1063" s="24"/>
      <c r="B1063" s="43"/>
      <c r="C1063" s="43"/>
      <c r="D1063" s="13"/>
      <c r="E1063" s="31"/>
      <c r="F1063" s="51"/>
      <c r="G1063" s="40"/>
      <c r="H1063" s="41"/>
      <c r="I1063" s="51"/>
      <c r="J1063" s="28">
        <f t="shared" si="133"/>
        <v>0</v>
      </c>
      <c r="K1063" s="85"/>
      <c r="L1063" s="80"/>
    </row>
    <row r="1064" spans="1:13" x14ac:dyDescent="0.25">
      <c r="A1064" s="24"/>
      <c r="B1064" s="43"/>
      <c r="C1064" s="43"/>
      <c r="D1064" s="13"/>
      <c r="E1064" s="31"/>
      <c r="F1064" s="51"/>
      <c r="G1064" s="40"/>
      <c r="H1064" s="50"/>
      <c r="I1064" s="51"/>
      <c r="J1064" s="28">
        <f t="shared" si="133"/>
        <v>0</v>
      </c>
      <c r="K1064" s="85"/>
      <c r="L1064" s="80"/>
    </row>
    <row r="1065" spans="1:13" x14ac:dyDescent="0.25">
      <c r="A1065" s="24"/>
      <c r="B1065" s="43"/>
      <c r="C1065" s="43"/>
      <c r="D1065" s="13"/>
      <c r="E1065" s="31"/>
      <c r="F1065" s="51"/>
      <c r="G1065" s="40"/>
      <c r="H1065" s="41"/>
      <c r="I1065" s="51"/>
      <c r="J1065" s="28">
        <f t="shared" si="133"/>
        <v>0</v>
      </c>
      <c r="K1065" s="85"/>
      <c r="L1065" s="80"/>
    </row>
    <row r="1066" spans="1:13" x14ac:dyDescent="0.25">
      <c r="A1066" s="24"/>
      <c r="B1066" s="43"/>
      <c r="C1066" s="43"/>
      <c r="D1066" s="13"/>
      <c r="E1066" s="31"/>
      <c r="F1066" s="51"/>
      <c r="G1066" s="40"/>
      <c r="H1066" s="41"/>
      <c r="I1066" s="51"/>
      <c r="J1066" s="28">
        <f t="shared" si="133"/>
        <v>0</v>
      </c>
      <c r="K1066" s="85"/>
      <c r="L1066" s="80"/>
    </row>
    <row r="1067" spans="1:13" x14ac:dyDescent="0.25">
      <c r="A1067" s="24"/>
      <c r="B1067" s="43"/>
      <c r="C1067" s="43"/>
      <c r="D1067" s="13"/>
      <c r="E1067" s="31"/>
      <c r="F1067" s="51"/>
      <c r="G1067" s="40"/>
      <c r="H1067" s="41"/>
      <c r="I1067" s="51"/>
      <c r="J1067" s="28">
        <f t="shared" si="133"/>
        <v>0</v>
      </c>
      <c r="K1067" s="85"/>
      <c r="L1067" s="80"/>
    </row>
    <row r="1068" spans="1:13" x14ac:dyDescent="0.25">
      <c r="A1068" s="24"/>
      <c r="B1068" s="43"/>
      <c r="C1068" s="43"/>
      <c r="D1068" s="13"/>
      <c r="E1068" s="31"/>
      <c r="F1068" s="51"/>
      <c r="G1068" s="40"/>
      <c r="H1068" s="41"/>
      <c r="I1068" s="51"/>
      <c r="J1068" s="28">
        <f t="shared" si="133"/>
        <v>0</v>
      </c>
      <c r="K1068" s="85"/>
      <c r="L1068" s="80"/>
    </row>
    <row r="1069" spans="1:13" x14ac:dyDescent="0.25">
      <c r="A1069" s="24"/>
      <c r="B1069" s="43"/>
      <c r="C1069" s="43"/>
      <c r="D1069" s="13"/>
      <c r="E1069" s="31"/>
      <c r="F1069" s="51"/>
      <c r="G1069" s="40"/>
      <c r="H1069" s="41"/>
      <c r="I1069" s="51"/>
      <c r="J1069" s="28">
        <f t="shared" si="133"/>
        <v>0</v>
      </c>
      <c r="K1069" s="85"/>
      <c r="L1069" s="80"/>
    </row>
    <row r="1070" spans="1:13" x14ac:dyDescent="0.25">
      <c r="A1070" s="24"/>
      <c r="B1070" s="43"/>
      <c r="C1070" s="43"/>
      <c r="D1070" s="13"/>
      <c r="E1070" s="31"/>
      <c r="F1070" s="51"/>
      <c r="G1070" s="40"/>
      <c r="H1070" s="41"/>
      <c r="I1070" s="51"/>
      <c r="J1070" s="28">
        <f t="shared" si="133"/>
        <v>0</v>
      </c>
      <c r="K1070" s="85"/>
      <c r="L1070" s="80"/>
    </row>
    <row r="1071" spans="1:13" x14ac:dyDescent="0.25">
      <c r="A1071" s="24"/>
      <c r="B1071" s="43"/>
      <c r="C1071" s="43"/>
      <c r="D1071" s="13"/>
      <c r="E1071" s="31"/>
      <c r="F1071" s="51"/>
      <c r="G1071" s="40"/>
      <c r="H1071" s="41"/>
      <c r="I1071" s="51"/>
      <c r="J1071" s="28">
        <f t="shared" si="133"/>
        <v>0</v>
      </c>
      <c r="K1071" s="85"/>
      <c r="L1071" s="80"/>
    </row>
    <row r="1072" spans="1:13" x14ac:dyDescent="0.25">
      <c r="A1072" s="24"/>
      <c r="B1072" s="43"/>
      <c r="C1072" s="43"/>
      <c r="D1072" s="13"/>
      <c r="E1072" s="31"/>
      <c r="F1072" s="51"/>
      <c r="G1072" s="40"/>
      <c r="H1072" s="41"/>
      <c r="I1072" s="51"/>
      <c r="J1072" s="28">
        <f t="shared" si="133"/>
        <v>0</v>
      </c>
      <c r="K1072" s="85"/>
      <c r="L1072" s="80"/>
    </row>
    <row r="1073" spans="1:12" x14ac:dyDescent="0.25">
      <c r="A1073" s="24"/>
      <c r="B1073" s="43"/>
      <c r="C1073" s="43"/>
      <c r="D1073" s="13"/>
      <c r="E1073" s="31"/>
      <c r="F1073" s="51"/>
      <c r="G1073" s="40"/>
      <c r="H1073" s="41"/>
      <c r="I1073" s="51"/>
      <c r="J1073" s="28">
        <f t="shared" si="133"/>
        <v>0</v>
      </c>
      <c r="K1073" s="85"/>
      <c r="L1073" s="80"/>
    </row>
    <row r="1074" spans="1:12" x14ac:dyDescent="0.25">
      <c r="A1074" s="24"/>
      <c r="B1074" s="43"/>
      <c r="C1074" s="43"/>
      <c r="D1074" s="13"/>
      <c r="E1074" s="31"/>
      <c r="F1074" s="51"/>
      <c r="G1074" s="40"/>
      <c r="H1074" s="41"/>
      <c r="I1074" s="51"/>
      <c r="J1074" s="28">
        <f t="shared" si="133"/>
        <v>0</v>
      </c>
      <c r="K1074" s="85"/>
      <c r="L1074" s="80"/>
    </row>
    <row r="1075" spans="1:12" x14ac:dyDescent="0.25">
      <c r="A1075" s="24"/>
      <c r="B1075" s="43"/>
      <c r="C1075" s="43"/>
      <c r="D1075" s="13"/>
      <c r="E1075" s="31"/>
      <c r="F1075" s="51"/>
      <c r="G1075" s="40"/>
      <c r="H1075" s="41"/>
      <c r="I1075" s="51"/>
      <c r="J1075" s="28">
        <f t="shared" si="133"/>
        <v>0</v>
      </c>
      <c r="K1075" s="85"/>
      <c r="L1075" s="80"/>
    </row>
    <row r="1076" spans="1:12" x14ac:dyDescent="0.25">
      <c r="A1076" s="24"/>
      <c r="B1076" s="43"/>
      <c r="C1076" s="43"/>
      <c r="D1076" s="13"/>
      <c r="E1076" s="31"/>
      <c r="F1076" s="51"/>
      <c r="G1076" s="40"/>
      <c r="H1076" s="41"/>
      <c r="I1076" s="51"/>
      <c r="J1076" s="28">
        <f t="shared" si="133"/>
        <v>0</v>
      </c>
      <c r="K1076" s="85"/>
      <c r="L1076" s="80"/>
    </row>
    <row r="1077" spans="1:12" x14ac:dyDescent="0.25">
      <c r="A1077" s="24"/>
      <c r="B1077" s="43"/>
      <c r="C1077" s="43"/>
      <c r="D1077" s="13"/>
      <c r="E1077" s="31"/>
      <c r="F1077" s="51"/>
      <c r="G1077" s="40"/>
      <c r="H1077" s="41"/>
      <c r="I1077" s="51"/>
      <c r="J1077" s="28">
        <f t="shared" si="133"/>
        <v>0</v>
      </c>
      <c r="K1077" s="85"/>
      <c r="L1077" s="80"/>
    </row>
    <row r="1078" spans="1:12" x14ac:dyDescent="0.25">
      <c r="A1078" s="24"/>
      <c r="B1078" s="43"/>
      <c r="C1078" s="43"/>
      <c r="D1078" s="13"/>
      <c r="E1078" s="31"/>
      <c r="F1078" s="13"/>
      <c r="G1078" s="40"/>
      <c r="H1078" s="41"/>
      <c r="I1078" s="51"/>
      <c r="J1078" s="28">
        <f t="shared" si="133"/>
        <v>0</v>
      </c>
      <c r="K1078" s="85"/>
      <c r="L1078" s="80"/>
    </row>
    <row r="1079" spans="1:12" x14ac:dyDescent="0.25">
      <c r="A1079" s="24"/>
      <c r="B1079" s="43"/>
      <c r="C1079" s="43"/>
      <c r="D1079" s="13"/>
      <c r="E1079" s="31"/>
      <c r="F1079" s="51"/>
      <c r="G1079" s="40"/>
      <c r="H1079" s="41"/>
      <c r="I1079" s="51"/>
      <c r="J1079" s="28">
        <f t="shared" si="133"/>
        <v>0</v>
      </c>
      <c r="K1079" s="85"/>
      <c r="L1079" s="80"/>
    </row>
    <row r="1080" spans="1:12" x14ac:dyDescent="0.25">
      <c r="A1080" s="24"/>
      <c r="B1080" s="43"/>
      <c r="C1080" s="43"/>
      <c r="D1080" s="13"/>
      <c r="E1080" s="31"/>
      <c r="F1080" s="13"/>
      <c r="G1080" s="40"/>
      <c r="H1080" s="41"/>
      <c r="I1080" s="13"/>
      <c r="J1080" s="28">
        <f t="shared" si="133"/>
        <v>0</v>
      </c>
      <c r="K1080" s="85"/>
      <c r="L1080" s="80"/>
    </row>
    <row r="1081" spans="1:12" s="59" customFormat="1" x14ac:dyDescent="0.25">
      <c r="A1081" s="52"/>
      <c r="B1081" s="53"/>
      <c r="C1081" s="53"/>
      <c r="D1081" s="54"/>
      <c r="E1081" s="55"/>
      <c r="F1081" s="56"/>
      <c r="G1081" s="57"/>
      <c r="H1081" s="58"/>
      <c r="I1081" s="54"/>
      <c r="J1081" s="28">
        <f t="shared" si="133"/>
        <v>0</v>
      </c>
      <c r="K1081" s="86"/>
      <c r="L1081" s="81"/>
    </row>
    <row r="1082" spans="1:12" x14ac:dyDescent="0.25">
      <c r="A1082" s="24"/>
      <c r="B1082" s="43"/>
      <c r="C1082" s="43"/>
      <c r="D1082" s="13"/>
      <c r="E1082" s="31"/>
      <c r="F1082" s="27"/>
      <c r="G1082" s="40"/>
      <c r="H1082" s="41"/>
      <c r="I1082" s="13"/>
      <c r="J1082" s="28">
        <f t="shared" si="133"/>
        <v>0</v>
      </c>
      <c r="K1082" s="85"/>
      <c r="L1082" s="80"/>
    </row>
    <row r="1083" spans="1:12" x14ac:dyDescent="0.25">
      <c r="A1083" s="24"/>
      <c r="B1083" s="43"/>
      <c r="C1083" s="43"/>
      <c r="D1083" s="13"/>
      <c r="E1083" s="31"/>
      <c r="F1083" s="27"/>
      <c r="G1083" s="40"/>
      <c r="H1083" s="41"/>
      <c r="I1083" s="13"/>
      <c r="J1083" s="28">
        <f t="shared" si="133"/>
        <v>0</v>
      </c>
      <c r="K1083" s="85"/>
      <c r="L1083" s="80"/>
    </row>
    <row r="1084" spans="1:12" x14ac:dyDescent="0.25">
      <c r="A1084" s="24"/>
      <c r="B1084" s="43"/>
      <c r="C1084" s="43"/>
      <c r="D1084" s="13"/>
      <c r="E1084" s="31"/>
      <c r="F1084" s="27"/>
      <c r="G1084" s="40"/>
      <c r="H1084" s="41"/>
      <c r="I1084" s="13"/>
      <c r="J1084" s="28">
        <f t="shared" si="133"/>
        <v>0</v>
      </c>
      <c r="K1084" s="85"/>
      <c r="L1084" s="80"/>
    </row>
    <row r="1085" spans="1:12" x14ac:dyDescent="0.25">
      <c r="A1085" s="24"/>
      <c r="B1085" s="43"/>
      <c r="C1085" s="43"/>
      <c r="D1085" s="13"/>
      <c r="E1085" s="31"/>
      <c r="F1085" s="27"/>
      <c r="G1085" s="40"/>
      <c r="H1085" s="41"/>
      <c r="I1085" s="13"/>
      <c r="J1085" s="28">
        <f t="shared" si="133"/>
        <v>0</v>
      </c>
      <c r="K1085" s="85"/>
      <c r="L1085" s="80"/>
    </row>
    <row r="1086" spans="1:12" x14ac:dyDescent="0.25">
      <c r="A1086" s="24"/>
      <c r="B1086" s="43"/>
      <c r="C1086" s="43"/>
      <c r="D1086" s="13"/>
      <c r="E1086" s="31"/>
      <c r="F1086" s="27"/>
      <c r="G1086" s="40"/>
      <c r="H1086" s="41"/>
      <c r="I1086" s="13"/>
      <c r="J1086" s="28">
        <f t="shared" si="133"/>
        <v>0</v>
      </c>
      <c r="K1086" s="85"/>
      <c r="L1086" s="80"/>
    </row>
    <row r="1087" spans="1:12" x14ac:dyDescent="0.25">
      <c r="A1087" s="24"/>
      <c r="B1087" s="43"/>
      <c r="C1087" s="43"/>
      <c r="D1087" s="13"/>
      <c r="E1087" s="31"/>
      <c r="F1087" s="27"/>
      <c r="G1087" s="40"/>
      <c r="H1087" s="41"/>
      <c r="I1087" s="13"/>
      <c r="J1087" s="28">
        <f t="shared" si="133"/>
        <v>0</v>
      </c>
      <c r="K1087" s="85"/>
      <c r="L1087" s="80"/>
    </row>
    <row r="1088" spans="1:12" x14ac:dyDescent="0.25">
      <c r="A1088" s="24"/>
      <c r="B1088" s="43"/>
      <c r="C1088" s="43"/>
      <c r="D1088" s="13"/>
      <c r="E1088" s="31"/>
      <c r="F1088" s="27"/>
      <c r="G1088" s="40"/>
      <c r="H1088" s="41"/>
      <c r="I1088" s="13"/>
      <c r="J1088" s="28">
        <f t="shared" si="133"/>
        <v>0</v>
      </c>
      <c r="K1088" s="85"/>
      <c r="L1088" s="80"/>
    </row>
    <row r="1089" spans="1:12" x14ac:dyDescent="0.25">
      <c r="A1089" s="24"/>
      <c r="B1089" s="43"/>
      <c r="C1089" s="43"/>
      <c r="D1089" s="13"/>
      <c r="E1089" s="31"/>
      <c r="F1089" s="27"/>
      <c r="G1089" s="40"/>
      <c r="H1089" s="41"/>
      <c r="I1089" s="13"/>
      <c r="J1089" s="28">
        <f t="shared" si="133"/>
        <v>0</v>
      </c>
      <c r="K1089" s="85"/>
      <c r="L1089" s="80"/>
    </row>
    <row r="1090" spans="1:12" x14ac:dyDescent="0.25">
      <c r="A1090" s="24"/>
      <c r="B1090" s="43"/>
      <c r="C1090" s="43"/>
      <c r="D1090" s="13"/>
      <c r="E1090" s="31"/>
      <c r="F1090" s="27"/>
      <c r="G1090" s="57"/>
      <c r="H1090" s="41"/>
      <c r="I1090" s="13"/>
      <c r="J1090" s="28">
        <f t="shared" ref="J1090:J1153" si="135">E1090</f>
        <v>0</v>
      </c>
      <c r="K1090" s="85"/>
      <c r="L1090" s="80"/>
    </row>
    <row r="1091" spans="1:12" x14ac:dyDescent="0.25">
      <c r="A1091" s="24"/>
      <c r="B1091" s="43"/>
      <c r="C1091" s="43"/>
      <c r="D1091" s="13"/>
      <c r="E1091" s="31"/>
      <c r="F1091" s="27"/>
      <c r="G1091" s="40"/>
      <c r="H1091" s="41"/>
      <c r="I1091" s="13"/>
      <c r="J1091" s="28">
        <f t="shared" si="135"/>
        <v>0</v>
      </c>
      <c r="K1091" s="85"/>
      <c r="L1091" s="80"/>
    </row>
    <row r="1092" spans="1:12" x14ac:dyDescent="0.25">
      <c r="A1092" s="24"/>
      <c r="B1092" s="43"/>
      <c r="C1092" s="43"/>
      <c r="D1092" s="13"/>
      <c r="E1092" s="31"/>
      <c r="F1092" s="27"/>
      <c r="G1092" s="57"/>
      <c r="H1092" s="41"/>
      <c r="I1092" s="13"/>
      <c r="J1092" s="28">
        <f t="shared" si="135"/>
        <v>0</v>
      </c>
      <c r="K1092" s="85"/>
      <c r="L1092" s="80"/>
    </row>
    <row r="1093" spans="1:12" x14ac:dyDescent="0.25">
      <c r="A1093" s="24"/>
      <c r="B1093" s="43"/>
      <c r="C1093" s="43"/>
      <c r="D1093" s="13"/>
      <c r="E1093" s="31"/>
      <c r="F1093" s="27"/>
      <c r="G1093" s="40"/>
      <c r="H1093" s="41"/>
      <c r="I1093" s="13"/>
      <c r="J1093" s="28">
        <f t="shared" si="135"/>
        <v>0</v>
      </c>
      <c r="K1093" s="85"/>
      <c r="L1093" s="80"/>
    </row>
    <row r="1094" spans="1:12" x14ac:dyDescent="0.25">
      <c r="A1094" s="24"/>
      <c r="B1094" s="43"/>
      <c r="C1094" s="43"/>
      <c r="D1094" s="13"/>
      <c r="E1094" s="31"/>
      <c r="F1094" s="27"/>
      <c r="G1094" s="40"/>
      <c r="H1094" s="41"/>
      <c r="I1094" s="13"/>
      <c r="J1094" s="28">
        <f t="shared" si="135"/>
        <v>0</v>
      </c>
      <c r="K1094" s="85"/>
      <c r="L1094" s="80"/>
    </row>
    <row r="1095" spans="1:12" x14ac:dyDescent="0.25">
      <c r="A1095" s="24"/>
      <c r="B1095" s="43"/>
      <c r="C1095" s="43"/>
      <c r="D1095" s="13"/>
      <c r="E1095" s="31"/>
      <c r="F1095" s="27"/>
      <c r="G1095" s="40"/>
      <c r="H1095" s="41"/>
      <c r="I1095" s="13"/>
      <c r="J1095" s="28">
        <f t="shared" si="135"/>
        <v>0</v>
      </c>
      <c r="K1095" s="85"/>
      <c r="L1095" s="80"/>
    </row>
    <row r="1096" spans="1:12" x14ac:dyDescent="0.25">
      <c r="A1096" s="24"/>
      <c r="B1096" s="43"/>
      <c r="C1096" s="43"/>
      <c r="D1096" s="13"/>
      <c r="E1096" s="31"/>
      <c r="F1096" s="27"/>
      <c r="G1096" s="40"/>
      <c r="H1096" s="41"/>
      <c r="I1096" s="13"/>
      <c r="J1096" s="28">
        <f t="shared" si="135"/>
        <v>0</v>
      </c>
      <c r="K1096" s="85"/>
      <c r="L1096" s="80"/>
    </row>
    <row r="1097" spans="1:12" x14ac:dyDescent="0.25">
      <c r="A1097" s="24"/>
      <c r="B1097" s="43"/>
      <c r="C1097" s="43"/>
      <c r="D1097" s="13"/>
      <c r="E1097" s="31"/>
      <c r="F1097" s="27"/>
      <c r="G1097" s="57"/>
      <c r="H1097" s="41"/>
      <c r="I1097" s="13"/>
      <c r="J1097" s="28">
        <f t="shared" si="135"/>
        <v>0</v>
      </c>
      <c r="K1097" s="85"/>
      <c r="L1097" s="80"/>
    </row>
    <row r="1098" spans="1:12" x14ac:dyDescent="0.25">
      <c r="A1098" s="24"/>
      <c r="B1098" s="43"/>
      <c r="C1098" s="43"/>
      <c r="D1098" s="13"/>
      <c r="E1098" s="31"/>
      <c r="F1098" s="27"/>
      <c r="G1098" s="40"/>
      <c r="H1098" s="41"/>
      <c r="I1098" s="13"/>
      <c r="J1098" s="28">
        <f t="shared" si="135"/>
        <v>0</v>
      </c>
      <c r="K1098" s="85"/>
      <c r="L1098" s="80"/>
    </row>
    <row r="1099" spans="1:12" x14ac:dyDescent="0.25">
      <c r="A1099" s="24"/>
      <c r="B1099" s="43"/>
      <c r="C1099" s="43"/>
      <c r="D1099" s="13"/>
      <c r="E1099" s="31"/>
      <c r="F1099" s="27"/>
      <c r="G1099" s="40"/>
      <c r="H1099" s="41"/>
      <c r="I1099" s="13"/>
      <c r="J1099" s="28">
        <f t="shared" si="135"/>
        <v>0</v>
      </c>
      <c r="K1099" s="85"/>
      <c r="L1099" s="80"/>
    </row>
    <row r="1100" spans="1:12" x14ac:dyDescent="0.25">
      <c r="A1100" s="24"/>
      <c r="B1100" s="43"/>
      <c r="C1100" s="43"/>
      <c r="D1100" s="13"/>
      <c r="E1100" s="31"/>
      <c r="F1100" s="27"/>
      <c r="G1100" s="57"/>
      <c r="H1100" s="41"/>
      <c r="I1100" s="13"/>
      <c r="J1100" s="28">
        <f t="shared" si="135"/>
        <v>0</v>
      </c>
      <c r="K1100" s="85"/>
      <c r="L1100" s="80"/>
    </row>
    <row r="1101" spans="1:12" x14ac:dyDescent="0.25">
      <c r="A1101" s="24"/>
      <c r="B1101" s="43"/>
      <c r="C1101" s="43"/>
      <c r="D1101" s="13"/>
      <c r="E1101" s="31"/>
      <c r="F1101" s="27"/>
      <c r="G1101" s="40"/>
      <c r="H1101" s="41"/>
      <c r="I1101" s="13"/>
      <c r="J1101" s="28">
        <f t="shared" si="135"/>
        <v>0</v>
      </c>
      <c r="K1101" s="85"/>
      <c r="L1101" s="80"/>
    </row>
    <row r="1102" spans="1:12" x14ac:dyDescent="0.25">
      <c r="A1102" s="24"/>
      <c r="B1102" s="43"/>
      <c r="C1102" s="43"/>
      <c r="D1102" s="13"/>
      <c r="E1102" s="31"/>
      <c r="F1102" s="27"/>
      <c r="G1102" s="57"/>
      <c r="H1102" s="41"/>
      <c r="I1102" s="13"/>
      <c r="J1102" s="28">
        <f t="shared" si="135"/>
        <v>0</v>
      </c>
      <c r="K1102" s="85"/>
      <c r="L1102" s="80"/>
    </row>
    <row r="1103" spans="1:12" x14ac:dyDescent="0.25">
      <c r="A1103" s="24"/>
      <c r="B1103" s="43"/>
      <c r="C1103" s="43"/>
      <c r="D1103" s="13"/>
      <c r="E1103" s="31"/>
      <c r="F1103" s="27"/>
      <c r="G1103" s="40"/>
      <c r="H1103" s="41"/>
      <c r="I1103" s="13"/>
      <c r="J1103" s="28">
        <f t="shared" si="135"/>
        <v>0</v>
      </c>
      <c r="K1103" s="85"/>
      <c r="L1103" s="80"/>
    </row>
    <row r="1104" spans="1:12" x14ac:dyDescent="0.25">
      <c r="A1104" s="24"/>
      <c r="B1104" s="43"/>
      <c r="C1104" s="43"/>
      <c r="D1104" s="13"/>
      <c r="E1104" s="31"/>
      <c r="F1104" s="27"/>
      <c r="G1104" s="40"/>
      <c r="H1104" s="41"/>
      <c r="I1104" s="13"/>
      <c r="J1104" s="28">
        <f t="shared" si="135"/>
        <v>0</v>
      </c>
      <c r="K1104" s="85"/>
      <c r="L1104" s="80"/>
    </row>
    <row r="1105" spans="1:12" x14ac:dyDescent="0.25">
      <c r="A1105" s="24"/>
      <c r="B1105" s="43"/>
      <c r="C1105" s="43"/>
      <c r="D1105" s="13"/>
      <c r="E1105" s="31"/>
      <c r="F1105" s="27"/>
      <c r="G1105" s="40"/>
      <c r="H1105" s="41"/>
      <c r="I1105" s="13"/>
      <c r="J1105" s="28">
        <f t="shared" si="135"/>
        <v>0</v>
      </c>
      <c r="K1105" s="85"/>
      <c r="L1105" s="80"/>
    </row>
    <row r="1106" spans="1:12" x14ac:dyDescent="0.25">
      <c r="A1106" s="24"/>
      <c r="B1106" s="43"/>
      <c r="C1106" s="43"/>
      <c r="D1106" s="13"/>
      <c r="E1106" s="31"/>
      <c r="F1106" s="27"/>
      <c r="G1106" s="40"/>
      <c r="H1106" s="41"/>
      <c r="I1106" s="13"/>
      <c r="J1106" s="28">
        <f t="shared" si="135"/>
        <v>0</v>
      </c>
      <c r="K1106" s="85"/>
      <c r="L1106" s="80"/>
    </row>
    <row r="1107" spans="1:12" x14ac:dyDescent="0.25">
      <c r="A1107" s="24"/>
      <c r="B1107" s="43"/>
      <c r="C1107" s="43"/>
      <c r="D1107" s="13"/>
      <c r="E1107" s="31"/>
      <c r="F1107" s="27"/>
      <c r="G1107" s="40"/>
      <c r="H1107" s="41"/>
      <c r="I1107" s="13"/>
      <c r="J1107" s="28">
        <f t="shared" si="135"/>
        <v>0</v>
      </c>
      <c r="K1107" s="85"/>
      <c r="L1107" s="80"/>
    </row>
    <row r="1108" spans="1:12" x14ac:dyDescent="0.25">
      <c r="A1108" s="24"/>
      <c r="B1108" s="43"/>
      <c r="C1108" s="43"/>
      <c r="D1108" s="13"/>
      <c r="E1108" s="31"/>
      <c r="F1108" s="27"/>
      <c r="G1108" s="40"/>
      <c r="H1108" s="41"/>
      <c r="I1108" s="13"/>
      <c r="J1108" s="28">
        <f t="shared" si="135"/>
        <v>0</v>
      </c>
      <c r="K1108" s="85"/>
      <c r="L1108" s="80"/>
    </row>
    <row r="1109" spans="1:12" x14ac:dyDescent="0.25">
      <c r="A1109" s="24"/>
      <c r="B1109" s="43"/>
      <c r="C1109" s="43"/>
      <c r="D1109" s="13"/>
      <c r="E1109" s="31"/>
      <c r="F1109" s="27"/>
      <c r="G1109" s="40"/>
      <c r="H1109" s="41"/>
      <c r="I1109" s="13"/>
      <c r="J1109" s="28">
        <f t="shared" si="135"/>
        <v>0</v>
      </c>
      <c r="K1109" s="85"/>
      <c r="L1109" s="80"/>
    </row>
    <row r="1110" spans="1:12" x14ac:dyDescent="0.25">
      <c r="A1110" s="24"/>
      <c r="B1110" s="43"/>
      <c r="C1110" s="43"/>
      <c r="D1110" s="13"/>
      <c r="E1110" s="31"/>
      <c r="F1110" s="27"/>
      <c r="G1110" s="40"/>
      <c r="H1110" s="41"/>
      <c r="I1110" s="13"/>
      <c r="J1110" s="28">
        <f t="shared" si="135"/>
        <v>0</v>
      </c>
      <c r="K1110" s="85"/>
      <c r="L1110" s="80"/>
    </row>
    <row r="1111" spans="1:12" x14ac:dyDescent="0.25">
      <c r="A1111" s="24"/>
      <c r="B1111" s="43"/>
      <c r="C1111" s="43"/>
      <c r="D1111" s="13"/>
      <c r="E1111" s="31"/>
      <c r="F1111" s="27"/>
      <c r="G1111" s="40"/>
      <c r="H1111" s="41"/>
      <c r="I1111" s="13"/>
      <c r="J1111" s="28">
        <f t="shared" si="135"/>
        <v>0</v>
      </c>
      <c r="K1111" s="85"/>
      <c r="L1111" s="80"/>
    </row>
    <row r="1112" spans="1:12" x14ac:dyDescent="0.25">
      <c r="A1112" s="24"/>
      <c r="B1112" s="43"/>
      <c r="C1112" s="43"/>
      <c r="D1112" s="13"/>
      <c r="E1112" s="31"/>
      <c r="F1112" s="27"/>
      <c r="G1112" s="40"/>
      <c r="H1112" s="41"/>
      <c r="I1112" s="13"/>
      <c r="J1112" s="28">
        <f t="shared" si="135"/>
        <v>0</v>
      </c>
      <c r="K1112" s="85"/>
      <c r="L1112" s="80"/>
    </row>
    <row r="1113" spans="1:12" x14ac:dyDescent="0.25">
      <c r="A1113" s="24"/>
      <c r="B1113" s="43"/>
      <c r="C1113" s="43"/>
      <c r="D1113" s="13"/>
      <c r="E1113" s="31"/>
      <c r="F1113" s="27"/>
      <c r="G1113" s="57"/>
      <c r="H1113" s="41"/>
      <c r="I1113" s="13"/>
      <c r="J1113" s="28">
        <f t="shared" si="135"/>
        <v>0</v>
      </c>
      <c r="K1113" s="85"/>
      <c r="L1113" s="80"/>
    </row>
    <row r="1114" spans="1:12" x14ac:dyDescent="0.25">
      <c r="A1114" s="24"/>
      <c r="B1114" s="43"/>
      <c r="C1114" s="43"/>
      <c r="D1114" s="13"/>
      <c r="E1114" s="31"/>
      <c r="F1114" s="27"/>
      <c r="G1114" s="40"/>
      <c r="H1114" s="41"/>
      <c r="I1114" s="13"/>
      <c r="J1114" s="28">
        <f t="shared" si="135"/>
        <v>0</v>
      </c>
      <c r="K1114" s="85"/>
      <c r="L1114" s="80"/>
    </row>
    <row r="1115" spans="1:12" x14ac:dyDescent="0.25">
      <c r="A1115" s="24"/>
      <c r="B1115" s="43"/>
      <c r="C1115" s="43"/>
      <c r="D1115" s="13"/>
      <c r="E1115" s="31"/>
      <c r="F1115" s="27"/>
      <c r="G1115" s="40"/>
      <c r="H1115" s="41"/>
      <c r="I1115" s="13"/>
      <c r="J1115" s="28">
        <f t="shared" si="135"/>
        <v>0</v>
      </c>
      <c r="K1115" s="85"/>
      <c r="L1115" s="80"/>
    </row>
    <row r="1116" spans="1:12" x14ac:dyDescent="0.25">
      <c r="A1116" s="24"/>
      <c r="B1116" s="43"/>
      <c r="C1116" s="43"/>
      <c r="D1116" s="13"/>
      <c r="E1116" s="31"/>
      <c r="F1116" s="27"/>
      <c r="G1116" s="40"/>
      <c r="H1116" s="41"/>
      <c r="I1116" s="13"/>
      <c r="J1116" s="28">
        <f t="shared" si="135"/>
        <v>0</v>
      </c>
      <c r="K1116" s="85"/>
      <c r="L1116" s="80"/>
    </row>
    <row r="1117" spans="1:12" x14ac:dyDescent="0.25">
      <c r="A1117" s="24"/>
      <c r="B1117" s="43"/>
      <c r="C1117" s="43"/>
      <c r="D1117" s="13"/>
      <c r="E1117" s="31"/>
      <c r="F1117" s="27"/>
      <c r="G1117" s="57"/>
      <c r="H1117" s="41"/>
      <c r="I1117" s="13"/>
      <c r="J1117" s="28">
        <f t="shared" si="135"/>
        <v>0</v>
      </c>
      <c r="K1117" s="85"/>
      <c r="L1117" s="80"/>
    </row>
    <row r="1118" spans="1:12" x14ac:dyDescent="0.25">
      <c r="A1118" s="24"/>
      <c r="B1118" s="43"/>
      <c r="C1118" s="43"/>
      <c r="D1118" s="13"/>
      <c r="E1118" s="31"/>
      <c r="F1118" s="27"/>
      <c r="G1118" s="57"/>
      <c r="H1118" s="41"/>
      <c r="I1118" s="13"/>
      <c r="J1118" s="28">
        <f t="shared" si="135"/>
        <v>0</v>
      </c>
      <c r="K1118" s="85"/>
      <c r="L1118" s="80"/>
    </row>
    <row r="1119" spans="1:12" x14ac:dyDescent="0.25">
      <c r="A1119" s="24"/>
      <c r="B1119" s="43"/>
      <c r="C1119" s="43"/>
      <c r="D1119" s="13"/>
      <c r="E1119" s="31"/>
      <c r="F1119" s="27"/>
      <c r="G1119" s="57"/>
      <c r="H1119" s="41"/>
      <c r="I1119" s="13"/>
      <c r="J1119" s="28">
        <f t="shared" si="135"/>
        <v>0</v>
      </c>
      <c r="K1119" s="85"/>
      <c r="L1119" s="80"/>
    </row>
    <row r="1120" spans="1:12" x14ac:dyDescent="0.25">
      <c r="A1120" s="24"/>
      <c r="B1120" s="43"/>
      <c r="C1120" s="43"/>
      <c r="D1120" s="13"/>
      <c r="E1120" s="31"/>
      <c r="F1120" s="27"/>
      <c r="G1120" s="40"/>
      <c r="H1120" s="41"/>
      <c r="I1120" s="13"/>
      <c r="J1120" s="28">
        <f t="shared" si="135"/>
        <v>0</v>
      </c>
      <c r="K1120" s="85"/>
      <c r="L1120" s="80"/>
    </row>
    <row r="1121" spans="1:12" x14ac:dyDescent="0.25">
      <c r="A1121" s="24"/>
      <c r="B1121" s="43"/>
      <c r="C1121" s="43"/>
      <c r="D1121" s="13"/>
      <c r="E1121" s="31"/>
      <c r="F1121" s="27"/>
      <c r="G1121" s="40"/>
      <c r="H1121" s="41"/>
      <c r="I1121" s="13"/>
      <c r="J1121" s="28">
        <f t="shared" si="135"/>
        <v>0</v>
      </c>
      <c r="K1121" s="85"/>
      <c r="L1121" s="80"/>
    </row>
    <row r="1122" spans="1:12" x14ac:dyDescent="0.25">
      <c r="A1122" s="24"/>
      <c r="B1122" s="43"/>
      <c r="C1122" s="43"/>
      <c r="D1122" s="13"/>
      <c r="E1122" s="31"/>
      <c r="F1122" s="27"/>
      <c r="G1122" s="40"/>
      <c r="H1122" s="32"/>
      <c r="I1122" s="13"/>
      <c r="J1122" s="28">
        <f t="shared" si="135"/>
        <v>0</v>
      </c>
      <c r="K1122" s="85"/>
      <c r="L1122" s="80"/>
    </row>
    <row r="1123" spans="1:12" x14ac:dyDescent="0.25">
      <c r="A1123" s="24"/>
      <c r="B1123" s="43"/>
      <c r="C1123" s="43"/>
      <c r="D1123" s="13"/>
      <c r="E1123" s="31"/>
      <c r="F1123" s="27"/>
      <c r="G1123" s="40"/>
      <c r="H1123" s="41"/>
      <c r="I1123" s="13"/>
      <c r="J1123" s="28">
        <f t="shared" si="135"/>
        <v>0</v>
      </c>
      <c r="K1123" s="85"/>
      <c r="L1123" s="80"/>
    </row>
    <row r="1124" spans="1:12" x14ac:dyDescent="0.25">
      <c r="A1124" s="24"/>
      <c r="B1124" s="43"/>
      <c r="C1124" s="43"/>
      <c r="D1124" s="13"/>
      <c r="E1124" s="31"/>
      <c r="F1124" s="27"/>
      <c r="G1124" s="40"/>
      <c r="H1124" s="41"/>
      <c r="I1124" s="13"/>
      <c r="J1124" s="28">
        <f t="shared" si="135"/>
        <v>0</v>
      </c>
      <c r="K1124" s="85"/>
      <c r="L1124" s="80"/>
    </row>
    <row r="1125" spans="1:12" x14ac:dyDescent="0.25">
      <c r="A1125" s="24"/>
      <c r="B1125" s="43"/>
      <c r="C1125" s="43"/>
      <c r="D1125" s="13"/>
      <c r="E1125" s="31"/>
      <c r="F1125" s="27"/>
      <c r="G1125" s="40"/>
      <c r="H1125" s="41"/>
      <c r="I1125" s="13"/>
      <c r="J1125" s="28">
        <f t="shared" si="135"/>
        <v>0</v>
      </c>
      <c r="K1125" s="85"/>
      <c r="L1125" s="80"/>
    </row>
    <row r="1126" spans="1:12" x14ac:dyDescent="0.25">
      <c r="A1126" s="24"/>
      <c r="B1126" s="43"/>
      <c r="C1126" s="43"/>
      <c r="D1126" s="13"/>
      <c r="E1126" s="31"/>
      <c r="F1126" s="27"/>
      <c r="G1126" s="40"/>
      <c r="H1126" s="50"/>
      <c r="I1126" s="13"/>
      <c r="J1126" s="28">
        <f t="shared" si="135"/>
        <v>0</v>
      </c>
      <c r="K1126" s="85"/>
      <c r="L1126" s="80"/>
    </row>
    <row r="1127" spans="1:12" x14ac:dyDescent="0.25">
      <c r="A1127" s="24"/>
      <c r="B1127" s="43"/>
      <c r="C1127" s="43"/>
      <c r="D1127" s="13"/>
      <c r="E1127" s="31"/>
      <c r="F1127" s="27"/>
      <c r="G1127" s="40"/>
      <c r="H1127" s="41"/>
      <c r="I1127" s="13"/>
      <c r="J1127" s="28">
        <f t="shared" si="135"/>
        <v>0</v>
      </c>
      <c r="K1127" s="85"/>
      <c r="L1127" s="80"/>
    </row>
    <row r="1128" spans="1:12" x14ac:dyDescent="0.25">
      <c r="A1128" s="24"/>
      <c r="B1128" s="43"/>
      <c r="C1128" s="43"/>
      <c r="D1128" s="13"/>
      <c r="E1128" s="31"/>
      <c r="F1128" s="27"/>
      <c r="G1128" s="57"/>
      <c r="H1128" s="41"/>
      <c r="I1128" s="13"/>
      <c r="J1128" s="28">
        <f t="shared" si="135"/>
        <v>0</v>
      </c>
      <c r="K1128" s="85"/>
      <c r="L1128" s="80"/>
    </row>
    <row r="1129" spans="1:12" x14ac:dyDescent="0.25">
      <c r="A1129" s="24"/>
      <c r="B1129" s="43"/>
      <c r="C1129" s="43"/>
      <c r="D1129" s="13"/>
      <c r="E1129" s="31"/>
      <c r="F1129" s="27"/>
      <c r="G1129" s="40"/>
      <c r="H1129" s="41"/>
      <c r="I1129" s="13"/>
      <c r="J1129" s="28">
        <f t="shared" si="135"/>
        <v>0</v>
      </c>
      <c r="K1129" s="85"/>
      <c r="L1129" s="80"/>
    </row>
    <row r="1130" spans="1:12" x14ac:dyDescent="0.25">
      <c r="A1130" s="24"/>
      <c r="B1130" s="43"/>
      <c r="C1130" s="43"/>
      <c r="D1130" s="13"/>
      <c r="E1130" s="31"/>
      <c r="F1130" s="27"/>
      <c r="G1130" s="40"/>
      <c r="H1130" s="41"/>
      <c r="I1130" s="13"/>
      <c r="J1130" s="28">
        <f t="shared" si="135"/>
        <v>0</v>
      </c>
      <c r="K1130" s="85"/>
      <c r="L1130" s="80"/>
    </row>
    <row r="1131" spans="1:12" x14ac:dyDescent="0.25">
      <c r="A1131" s="24"/>
      <c r="B1131" s="43"/>
      <c r="C1131" s="43"/>
      <c r="D1131" s="13"/>
      <c r="E1131" s="31"/>
      <c r="F1131" s="27"/>
      <c r="G1131" s="40"/>
      <c r="H1131" s="41"/>
      <c r="I1131" s="13"/>
      <c r="J1131" s="28">
        <f t="shared" si="135"/>
        <v>0</v>
      </c>
      <c r="K1131" s="85"/>
      <c r="L1131" s="80"/>
    </row>
    <row r="1132" spans="1:12" x14ac:dyDescent="0.25">
      <c r="A1132" s="24"/>
      <c r="B1132" s="43"/>
      <c r="C1132" s="43"/>
      <c r="D1132" s="13"/>
      <c r="E1132" s="31"/>
      <c r="F1132" s="27"/>
      <c r="G1132" s="40"/>
      <c r="H1132" s="41"/>
      <c r="I1132" s="13"/>
      <c r="J1132" s="28">
        <f t="shared" si="135"/>
        <v>0</v>
      </c>
      <c r="K1132" s="85"/>
      <c r="L1132" s="80"/>
    </row>
    <row r="1133" spans="1:12" x14ac:dyDescent="0.25">
      <c r="A1133" s="24"/>
      <c r="B1133" s="43"/>
      <c r="C1133" s="43"/>
      <c r="D1133" s="13"/>
      <c r="E1133" s="31"/>
      <c r="F1133" s="27"/>
      <c r="G1133" s="40"/>
      <c r="H1133" s="41"/>
      <c r="I1133" s="13"/>
      <c r="J1133" s="28">
        <f t="shared" si="135"/>
        <v>0</v>
      </c>
      <c r="K1133" s="85"/>
      <c r="L1133" s="80"/>
    </row>
    <row r="1134" spans="1:12" x14ac:dyDescent="0.25">
      <c r="A1134" s="24"/>
      <c r="B1134" s="43"/>
      <c r="C1134" s="43"/>
      <c r="D1134" s="13"/>
      <c r="E1134" s="31"/>
      <c r="F1134" s="27"/>
      <c r="G1134" s="57"/>
      <c r="H1134" s="41"/>
      <c r="I1134" s="13"/>
      <c r="J1134" s="28">
        <f t="shared" si="135"/>
        <v>0</v>
      </c>
      <c r="K1134" s="85"/>
      <c r="L1134" s="80"/>
    </row>
    <row r="1135" spans="1:12" x14ac:dyDescent="0.25">
      <c r="A1135" s="24"/>
      <c r="B1135" s="43"/>
      <c r="C1135" s="43"/>
      <c r="D1135" s="13"/>
      <c r="E1135" s="31"/>
      <c r="F1135" s="27"/>
      <c r="G1135" s="40"/>
      <c r="H1135" s="41"/>
      <c r="I1135" s="13"/>
      <c r="J1135" s="28">
        <f t="shared" si="135"/>
        <v>0</v>
      </c>
      <c r="K1135" s="85"/>
      <c r="L1135" s="80"/>
    </row>
    <row r="1136" spans="1:12" x14ac:dyDescent="0.25">
      <c r="A1136" s="24"/>
      <c r="B1136" s="43"/>
      <c r="C1136" s="43"/>
      <c r="D1136" s="13"/>
      <c r="E1136" s="31"/>
      <c r="F1136" s="27"/>
      <c r="G1136" s="40"/>
      <c r="H1136" s="41"/>
      <c r="I1136" s="13"/>
      <c r="J1136" s="28">
        <f t="shared" si="135"/>
        <v>0</v>
      </c>
      <c r="K1136" s="85"/>
      <c r="L1136" s="80"/>
    </row>
    <row r="1137" spans="1:12" x14ac:dyDescent="0.25">
      <c r="A1137" s="24"/>
      <c r="B1137" s="43"/>
      <c r="C1137" s="43"/>
      <c r="D1137" s="13"/>
      <c r="E1137" s="31"/>
      <c r="F1137" s="27"/>
      <c r="G1137" s="40"/>
      <c r="H1137" s="41"/>
      <c r="I1137" s="13"/>
      <c r="J1137" s="28">
        <f t="shared" si="135"/>
        <v>0</v>
      </c>
      <c r="K1137" s="85"/>
      <c r="L1137" s="80"/>
    </row>
    <row r="1138" spans="1:12" x14ac:dyDescent="0.25">
      <c r="A1138" s="24"/>
      <c r="B1138" s="43"/>
      <c r="C1138" s="43"/>
      <c r="D1138" s="13"/>
      <c r="E1138" s="31"/>
      <c r="F1138" s="27"/>
      <c r="G1138" s="40"/>
      <c r="H1138" s="41"/>
      <c r="I1138" s="13"/>
      <c r="J1138" s="28">
        <f t="shared" si="135"/>
        <v>0</v>
      </c>
      <c r="K1138" s="85"/>
      <c r="L1138" s="80"/>
    </row>
    <row r="1139" spans="1:12" x14ac:dyDescent="0.25">
      <c r="A1139" s="24"/>
      <c r="B1139" s="43"/>
      <c r="C1139" s="43"/>
      <c r="D1139" s="13"/>
      <c r="E1139" s="31"/>
      <c r="F1139" s="27"/>
      <c r="G1139" s="40"/>
      <c r="H1139" s="41"/>
      <c r="I1139" s="13"/>
      <c r="J1139" s="28">
        <f t="shared" si="135"/>
        <v>0</v>
      </c>
      <c r="K1139" s="85"/>
      <c r="L1139" s="80"/>
    </row>
    <row r="1140" spans="1:12" x14ac:dyDescent="0.25">
      <c r="A1140" s="24"/>
      <c r="B1140" s="43"/>
      <c r="C1140" s="43"/>
      <c r="D1140" s="13"/>
      <c r="E1140" s="31"/>
      <c r="F1140" s="27"/>
      <c r="G1140" s="40"/>
      <c r="H1140" s="41"/>
      <c r="I1140" s="13"/>
      <c r="J1140" s="28">
        <f t="shared" si="135"/>
        <v>0</v>
      </c>
      <c r="K1140" s="85"/>
      <c r="L1140" s="80"/>
    </row>
    <row r="1141" spans="1:12" x14ac:dyDescent="0.25">
      <c r="A1141" s="24"/>
      <c r="B1141" s="43"/>
      <c r="C1141" s="43"/>
      <c r="D1141" s="13"/>
      <c r="E1141" s="31"/>
      <c r="F1141" s="27"/>
      <c r="G1141" s="40"/>
      <c r="H1141" s="41"/>
      <c r="I1141" s="13"/>
      <c r="J1141" s="28">
        <f t="shared" si="135"/>
        <v>0</v>
      </c>
      <c r="K1141" s="85"/>
      <c r="L1141" s="80"/>
    </row>
    <row r="1142" spans="1:12" x14ac:dyDescent="0.25">
      <c r="A1142" s="24"/>
      <c r="B1142" s="43"/>
      <c r="C1142" s="43"/>
      <c r="D1142" s="13"/>
      <c r="E1142" s="31"/>
      <c r="F1142" s="27"/>
      <c r="G1142" s="40"/>
      <c r="H1142" s="41"/>
      <c r="I1142" s="13"/>
      <c r="J1142" s="28">
        <f t="shared" si="135"/>
        <v>0</v>
      </c>
      <c r="K1142" s="85"/>
      <c r="L1142" s="80"/>
    </row>
    <row r="1143" spans="1:12" x14ac:dyDescent="0.25">
      <c r="A1143" s="24"/>
      <c r="B1143" s="43"/>
      <c r="C1143" s="43"/>
      <c r="D1143" s="13"/>
      <c r="E1143" s="31"/>
      <c r="F1143" s="27"/>
      <c r="G1143" s="57"/>
      <c r="H1143" s="41"/>
      <c r="I1143" s="13"/>
      <c r="J1143" s="28">
        <f t="shared" si="135"/>
        <v>0</v>
      </c>
      <c r="K1143" s="85"/>
      <c r="L1143" s="80"/>
    </row>
    <row r="1144" spans="1:12" x14ac:dyDescent="0.25">
      <c r="A1144" s="24"/>
      <c r="B1144" s="43"/>
      <c r="C1144" s="43"/>
      <c r="D1144" s="13"/>
      <c r="E1144" s="31"/>
      <c r="F1144" s="27"/>
      <c r="G1144" s="40"/>
      <c r="H1144" s="41"/>
      <c r="I1144" s="13"/>
      <c r="J1144" s="28">
        <f t="shared" si="135"/>
        <v>0</v>
      </c>
      <c r="K1144" s="85"/>
      <c r="L1144" s="80"/>
    </row>
    <row r="1145" spans="1:12" x14ac:dyDescent="0.25">
      <c r="A1145" s="24"/>
      <c r="B1145" s="43"/>
      <c r="C1145" s="43"/>
      <c r="D1145" s="13"/>
      <c r="E1145" s="31"/>
      <c r="F1145" s="27"/>
      <c r="G1145" s="40"/>
      <c r="H1145" s="41"/>
      <c r="I1145" s="13"/>
      <c r="J1145" s="28">
        <f t="shared" si="135"/>
        <v>0</v>
      </c>
      <c r="K1145" s="85"/>
      <c r="L1145" s="80"/>
    </row>
    <row r="1146" spans="1:12" x14ac:dyDescent="0.25">
      <c r="A1146" s="24"/>
      <c r="B1146" s="43"/>
      <c r="C1146" s="43"/>
      <c r="D1146" s="13"/>
      <c r="E1146" s="31"/>
      <c r="F1146" s="27"/>
      <c r="G1146" s="40"/>
      <c r="H1146" s="41"/>
      <c r="I1146" s="13"/>
      <c r="J1146" s="28">
        <f t="shared" si="135"/>
        <v>0</v>
      </c>
      <c r="K1146" s="85"/>
      <c r="L1146" s="80"/>
    </row>
    <row r="1147" spans="1:12" x14ac:dyDescent="0.25">
      <c r="A1147" s="24"/>
      <c r="B1147" s="43"/>
      <c r="C1147" s="43"/>
      <c r="D1147" s="13"/>
      <c r="E1147" s="31"/>
      <c r="F1147" s="27"/>
      <c r="G1147" s="40"/>
      <c r="H1147" s="41"/>
      <c r="I1147" s="13"/>
      <c r="J1147" s="28">
        <f t="shared" si="135"/>
        <v>0</v>
      </c>
      <c r="K1147" s="85"/>
      <c r="L1147" s="80"/>
    </row>
    <row r="1148" spans="1:12" x14ac:dyDescent="0.25">
      <c r="A1148" s="24"/>
      <c r="B1148" s="43"/>
      <c r="C1148" s="43"/>
      <c r="D1148" s="13"/>
      <c r="E1148" s="31"/>
      <c r="F1148" s="27"/>
      <c r="G1148" s="57"/>
      <c r="H1148" s="41"/>
      <c r="I1148" s="13"/>
      <c r="J1148" s="28">
        <f t="shared" si="135"/>
        <v>0</v>
      </c>
      <c r="K1148" s="85"/>
      <c r="L1148" s="80"/>
    </row>
    <row r="1149" spans="1:12" x14ac:dyDescent="0.25">
      <c r="A1149" s="24"/>
      <c r="B1149" s="43"/>
      <c r="C1149" s="43"/>
      <c r="D1149" s="13"/>
      <c r="E1149" s="31"/>
      <c r="F1149" s="27"/>
      <c r="G1149" s="40"/>
      <c r="H1149" s="41"/>
      <c r="I1149" s="13"/>
      <c r="J1149" s="28">
        <f t="shared" si="135"/>
        <v>0</v>
      </c>
      <c r="K1149" s="85"/>
      <c r="L1149" s="80"/>
    </row>
    <row r="1150" spans="1:12" x14ac:dyDescent="0.25">
      <c r="A1150" s="24"/>
      <c r="B1150" s="43"/>
      <c r="C1150" s="43"/>
      <c r="D1150" s="13"/>
      <c r="E1150" s="31"/>
      <c r="F1150" s="27"/>
      <c r="G1150" s="40"/>
      <c r="H1150" s="41"/>
      <c r="I1150" s="13"/>
      <c r="J1150" s="28">
        <f t="shared" si="135"/>
        <v>0</v>
      </c>
      <c r="K1150" s="85"/>
      <c r="L1150" s="80"/>
    </row>
    <row r="1151" spans="1:12" x14ac:dyDescent="0.25">
      <c r="A1151" s="24"/>
      <c r="B1151" s="43"/>
      <c r="C1151" s="43"/>
      <c r="D1151" s="13"/>
      <c r="E1151" s="31"/>
      <c r="F1151" s="27"/>
      <c r="G1151" s="57"/>
      <c r="H1151" s="41"/>
      <c r="I1151" s="13"/>
      <c r="J1151" s="28">
        <f t="shared" si="135"/>
        <v>0</v>
      </c>
      <c r="K1151" s="85"/>
      <c r="L1151" s="80"/>
    </row>
    <row r="1152" spans="1:12" x14ac:dyDescent="0.25">
      <c r="A1152" s="24"/>
      <c r="B1152" s="43"/>
      <c r="C1152" s="43"/>
      <c r="D1152" s="13"/>
      <c r="E1152" s="31"/>
      <c r="F1152" s="27"/>
      <c r="G1152" s="40"/>
      <c r="H1152" s="41"/>
      <c r="I1152" s="168"/>
      <c r="J1152" s="28">
        <f t="shared" si="135"/>
        <v>0</v>
      </c>
      <c r="K1152" s="85"/>
      <c r="L1152" s="80"/>
    </row>
    <row r="1153" spans="1:12" x14ac:dyDescent="0.25">
      <c r="A1153" s="24"/>
      <c r="B1153" s="43"/>
      <c r="C1153" s="43"/>
      <c r="D1153" s="13"/>
      <c r="E1153" s="31"/>
      <c r="F1153" s="27"/>
      <c r="G1153" s="40"/>
      <c r="H1153" s="41"/>
      <c r="I1153" s="168"/>
      <c r="J1153" s="28">
        <f t="shared" si="135"/>
        <v>0</v>
      </c>
      <c r="K1153" s="85"/>
      <c r="L1153" s="80"/>
    </row>
    <row r="1154" spans="1:12" x14ac:dyDescent="0.25">
      <c r="A1154" s="24"/>
      <c r="B1154" s="43"/>
      <c r="C1154" s="43"/>
      <c r="D1154" s="13"/>
      <c r="E1154" s="31"/>
      <c r="F1154" s="27"/>
      <c r="G1154" s="40"/>
      <c r="H1154" s="41"/>
      <c r="I1154" s="168"/>
      <c r="J1154" s="28">
        <f t="shared" ref="J1154:J1217" si="136">E1154</f>
        <v>0</v>
      </c>
      <c r="K1154" s="85"/>
      <c r="L1154" s="80"/>
    </row>
    <row r="1155" spans="1:12" x14ac:dyDescent="0.25">
      <c r="A1155" s="24"/>
      <c r="B1155" s="43"/>
      <c r="C1155" s="43"/>
      <c r="D1155" s="13"/>
      <c r="E1155" s="31"/>
      <c r="F1155" s="27"/>
      <c r="G1155" s="40"/>
      <c r="H1155" s="41"/>
      <c r="I1155" s="168"/>
      <c r="J1155" s="28">
        <f t="shared" si="136"/>
        <v>0</v>
      </c>
      <c r="K1155" s="85"/>
      <c r="L1155" s="80"/>
    </row>
    <row r="1156" spans="1:12" x14ac:dyDescent="0.25">
      <c r="A1156" s="24"/>
      <c r="B1156" s="43"/>
      <c r="C1156" s="43"/>
      <c r="D1156" s="13"/>
      <c r="E1156" s="31"/>
      <c r="F1156" s="27"/>
      <c r="G1156" s="40"/>
      <c r="H1156" s="41"/>
      <c r="I1156" s="168"/>
      <c r="J1156" s="28">
        <f t="shared" si="136"/>
        <v>0</v>
      </c>
      <c r="K1156" s="85"/>
      <c r="L1156" s="80"/>
    </row>
    <row r="1157" spans="1:12" x14ac:dyDescent="0.25">
      <c r="A1157" s="24"/>
      <c r="B1157" s="43"/>
      <c r="C1157" s="43"/>
      <c r="D1157" s="13"/>
      <c r="E1157" s="31"/>
      <c r="F1157" s="27"/>
      <c r="G1157" s="40"/>
      <c r="H1157" s="41"/>
      <c r="I1157" s="168"/>
      <c r="J1157" s="28">
        <f t="shared" si="136"/>
        <v>0</v>
      </c>
      <c r="K1157" s="85"/>
      <c r="L1157" s="80"/>
    </row>
    <row r="1158" spans="1:12" x14ac:dyDescent="0.25">
      <c r="A1158" s="24"/>
      <c r="B1158" s="43"/>
      <c r="C1158" s="43"/>
      <c r="D1158" s="13"/>
      <c r="E1158" s="31"/>
      <c r="F1158" s="27"/>
      <c r="G1158" s="40"/>
      <c r="H1158" s="41"/>
      <c r="I1158" s="168"/>
      <c r="J1158" s="28">
        <f t="shared" si="136"/>
        <v>0</v>
      </c>
      <c r="K1158" s="85"/>
      <c r="L1158" s="80"/>
    </row>
    <row r="1159" spans="1:12" x14ac:dyDescent="0.25">
      <c r="A1159" s="24"/>
      <c r="B1159" s="43"/>
      <c r="C1159" s="43"/>
      <c r="D1159" s="13"/>
      <c r="E1159" s="31"/>
      <c r="F1159" s="27"/>
      <c r="G1159" s="57"/>
      <c r="H1159" s="41"/>
      <c r="I1159" s="168"/>
      <c r="J1159" s="28">
        <f t="shared" si="136"/>
        <v>0</v>
      </c>
      <c r="K1159" s="85"/>
      <c r="L1159" s="80"/>
    </row>
    <row r="1160" spans="1:12" x14ac:dyDescent="0.25">
      <c r="A1160" s="24"/>
      <c r="B1160" s="43"/>
      <c r="C1160" s="43"/>
      <c r="D1160" s="13"/>
      <c r="E1160" s="31"/>
      <c r="F1160" s="27"/>
      <c r="G1160" s="40"/>
      <c r="H1160" s="41"/>
      <c r="I1160" s="168"/>
      <c r="J1160" s="28">
        <f t="shared" si="136"/>
        <v>0</v>
      </c>
      <c r="K1160" s="85"/>
      <c r="L1160" s="80"/>
    </row>
    <row r="1161" spans="1:12" x14ac:dyDescent="0.25">
      <c r="A1161" s="24"/>
      <c r="B1161" s="43"/>
      <c r="C1161" s="43"/>
      <c r="D1161" s="13"/>
      <c r="E1161" s="31"/>
      <c r="F1161" s="27"/>
      <c r="G1161" s="57"/>
      <c r="H1161" s="41"/>
      <c r="I1161" s="168"/>
      <c r="J1161" s="28">
        <f t="shared" si="136"/>
        <v>0</v>
      </c>
      <c r="K1161" s="85"/>
      <c r="L1161" s="80"/>
    </row>
    <row r="1162" spans="1:12" x14ac:dyDescent="0.25">
      <c r="A1162" s="24"/>
      <c r="B1162" s="43"/>
      <c r="C1162" s="43"/>
      <c r="D1162" s="13"/>
      <c r="E1162" s="31"/>
      <c r="F1162" s="13"/>
      <c r="G1162" s="40"/>
      <c r="H1162" s="41"/>
      <c r="I1162" s="168"/>
      <c r="J1162" s="28">
        <f t="shared" si="136"/>
        <v>0</v>
      </c>
      <c r="K1162" s="85"/>
      <c r="L1162" s="80"/>
    </row>
    <row r="1163" spans="1:12" x14ac:dyDescent="0.25">
      <c r="A1163" s="24"/>
      <c r="B1163" s="43"/>
      <c r="C1163" s="43"/>
      <c r="D1163" s="13"/>
      <c r="E1163" s="31"/>
      <c r="F1163" s="13"/>
      <c r="G1163" s="40"/>
      <c r="H1163" s="41"/>
      <c r="I1163" s="168"/>
      <c r="J1163" s="28">
        <f t="shared" si="136"/>
        <v>0</v>
      </c>
      <c r="K1163" s="85"/>
      <c r="L1163" s="80"/>
    </row>
    <row r="1164" spans="1:12" x14ac:dyDescent="0.25">
      <c r="A1164" s="24"/>
      <c r="B1164" s="43"/>
      <c r="C1164" s="43"/>
      <c r="D1164" s="13"/>
      <c r="E1164" s="31"/>
      <c r="F1164" s="13"/>
      <c r="G1164" s="40"/>
      <c r="H1164" s="41"/>
      <c r="I1164" s="168"/>
      <c r="J1164" s="28">
        <f t="shared" si="136"/>
        <v>0</v>
      </c>
      <c r="K1164" s="85"/>
      <c r="L1164" s="80"/>
    </row>
    <row r="1165" spans="1:12" x14ac:dyDescent="0.25">
      <c r="A1165" s="24"/>
      <c r="B1165" s="43"/>
      <c r="C1165" s="43"/>
      <c r="D1165" s="13"/>
      <c r="E1165" s="31"/>
      <c r="F1165" s="13"/>
      <c r="G1165" s="40"/>
      <c r="H1165" s="41"/>
      <c r="I1165" s="168"/>
      <c r="J1165" s="28">
        <f t="shared" si="136"/>
        <v>0</v>
      </c>
      <c r="K1165" s="85"/>
      <c r="L1165" s="80"/>
    </row>
    <row r="1166" spans="1:12" x14ac:dyDescent="0.25">
      <c r="A1166" s="24"/>
      <c r="B1166" s="43"/>
      <c r="C1166" s="43"/>
      <c r="D1166" s="13"/>
      <c r="E1166" s="31"/>
      <c r="F1166" s="13"/>
      <c r="G1166" s="40"/>
      <c r="H1166" s="41"/>
      <c r="I1166" s="168"/>
      <c r="J1166" s="28">
        <f t="shared" si="136"/>
        <v>0</v>
      </c>
      <c r="K1166" s="85"/>
      <c r="L1166" s="80"/>
    </row>
    <row r="1167" spans="1:12" x14ac:dyDescent="0.25">
      <c r="A1167" s="24"/>
      <c r="B1167" s="43"/>
      <c r="C1167" s="43"/>
      <c r="D1167" s="13"/>
      <c r="E1167" s="31"/>
      <c r="F1167" s="13"/>
      <c r="G1167" s="40"/>
      <c r="H1167" s="41"/>
      <c r="I1167" s="168"/>
      <c r="J1167" s="28">
        <f t="shared" si="136"/>
        <v>0</v>
      </c>
      <c r="K1167" s="85"/>
      <c r="L1167" s="80"/>
    </row>
    <row r="1168" spans="1:12" x14ac:dyDescent="0.25">
      <c r="A1168" s="24"/>
      <c r="B1168" s="43"/>
      <c r="C1168" s="43"/>
      <c r="D1168" s="13"/>
      <c r="E1168" s="31"/>
      <c r="F1168" s="13"/>
      <c r="G1168" s="40"/>
      <c r="H1168" s="41"/>
      <c r="I1168" s="168"/>
      <c r="J1168" s="28">
        <f t="shared" si="136"/>
        <v>0</v>
      </c>
      <c r="K1168" s="85"/>
      <c r="L1168" s="80"/>
    </row>
    <row r="1169" spans="1:12" x14ac:dyDescent="0.25">
      <c r="A1169" s="24"/>
      <c r="B1169" s="43"/>
      <c r="C1169" s="43"/>
      <c r="D1169" s="13"/>
      <c r="E1169" s="31"/>
      <c r="F1169" s="13"/>
      <c r="G1169" s="40"/>
      <c r="H1169" s="41"/>
      <c r="I1169" s="168"/>
      <c r="J1169" s="28">
        <f t="shared" si="136"/>
        <v>0</v>
      </c>
      <c r="K1169" s="85"/>
      <c r="L1169" s="80"/>
    </row>
    <row r="1170" spans="1:12" x14ac:dyDescent="0.25">
      <c r="A1170" s="24"/>
      <c r="B1170" s="43"/>
      <c r="C1170" s="43"/>
      <c r="D1170" s="13"/>
      <c r="E1170" s="31"/>
      <c r="F1170" s="13"/>
      <c r="G1170" s="40"/>
      <c r="H1170" s="41"/>
      <c r="I1170" s="168"/>
      <c r="J1170" s="28">
        <f t="shared" si="136"/>
        <v>0</v>
      </c>
      <c r="K1170" s="85"/>
      <c r="L1170" s="80"/>
    </row>
    <row r="1171" spans="1:12" x14ac:dyDescent="0.25">
      <c r="A1171" s="24"/>
      <c r="B1171" s="43"/>
      <c r="C1171" s="43"/>
      <c r="D1171" s="13"/>
      <c r="E1171" s="31"/>
      <c r="F1171" s="13"/>
      <c r="G1171" s="40"/>
      <c r="H1171" s="41"/>
      <c r="I1171" s="168"/>
      <c r="J1171" s="28">
        <f t="shared" si="136"/>
        <v>0</v>
      </c>
      <c r="K1171" s="85"/>
      <c r="L1171" s="80"/>
    </row>
    <row r="1172" spans="1:12" x14ac:dyDescent="0.25">
      <c r="A1172" s="24"/>
      <c r="B1172" s="43"/>
      <c r="C1172" s="43"/>
      <c r="D1172" s="13"/>
      <c r="E1172" s="31"/>
      <c r="F1172" s="13"/>
      <c r="G1172" s="40"/>
      <c r="H1172" s="41"/>
      <c r="I1172" s="168"/>
      <c r="J1172" s="28">
        <f t="shared" si="136"/>
        <v>0</v>
      </c>
      <c r="K1172" s="85"/>
      <c r="L1172" s="80"/>
    </row>
    <row r="1173" spans="1:12" x14ac:dyDescent="0.25">
      <c r="A1173" s="24"/>
      <c r="B1173" s="43"/>
      <c r="C1173" s="43"/>
      <c r="D1173" s="13"/>
      <c r="E1173" s="31"/>
      <c r="F1173" s="13"/>
      <c r="G1173" s="40"/>
      <c r="H1173" s="41"/>
      <c r="I1173" s="168"/>
      <c r="J1173" s="28">
        <f t="shared" si="136"/>
        <v>0</v>
      </c>
      <c r="K1173" s="85"/>
      <c r="L1173" s="80"/>
    </row>
    <row r="1174" spans="1:12" x14ac:dyDescent="0.25">
      <c r="A1174" s="24"/>
      <c r="B1174" s="43"/>
      <c r="C1174" s="43"/>
      <c r="D1174" s="13"/>
      <c r="E1174" s="31"/>
      <c r="F1174" s="13"/>
      <c r="G1174" s="40"/>
      <c r="H1174" s="41"/>
      <c r="I1174" s="168"/>
      <c r="J1174" s="28">
        <f t="shared" si="136"/>
        <v>0</v>
      </c>
      <c r="K1174" s="85"/>
      <c r="L1174" s="80"/>
    </row>
    <row r="1175" spans="1:12" x14ac:dyDescent="0.25">
      <c r="A1175" s="24"/>
      <c r="B1175" s="43"/>
      <c r="C1175" s="43"/>
      <c r="D1175" s="13"/>
      <c r="E1175" s="31"/>
      <c r="F1175" s="13"/>
      <c r="G1175" s="40"/>
      <c r="H1175" s="41"/>
      <c r="I1175" s="168"/>
      <c r="J1175" s="28">
        <f t="shared" si="136"/>
        <v>0</v>
      </c>
      <c r="K1175" s="85"/>
      <c r="L1175" s="80"/>
    </row>
    <row r="1176" spans="1:12" x14ac:dyDescent="0.25">
      <c r="A1176" s="24"/>
      <c r="B1176" s="43"/>
      <c r="C1176" s="43"/>
      <c r="D1176" s="13"/>
      <c r="E1176" s="31"/>
      <c r="F1176" s="13"/>
      <c r="G1176" s="40"/>
      <c r="H1176" s="41"/>
      <c r="I1176" s="168"/>
      <c r="J1176" s="28">
        <f t="shared" si="136"/>
        <v>0</v>
      </c>
      <c r="K1176" s="85"/>
      <c r="L1176" s="80"/>
    </row>
    <row r="1177" spans="1:12" x14ac:dyDescent="0.25">
      <c r="A1177" s="24"/>
      <c r="B1177" s="43"/>
      <c r="C1177" s="43"/>
      <c r="D1177" s="13"/>
      <c r="E1177" s="31"/>
      <c r="F1177" s="13"/>
      <c r="G1177" s="40"/>
      <c r="H1177" s="41"/>
      <c r="I1177" s="168"/>
      <c r="J1177" s="28">
        <f t="shared" si="136"/>
        <v>0</v>
      </c>
      <c r="K1177" s="85"/>
      <c r="L1177" s="80"/>
    </row>
    <row r="1178" spans="1:12" x14ac:dyDescent="0.25">
      <c r="A1178" s="24"/>
      <c r="B1178" s="43"/>
      <c r="C1178" s="43"/>
      <c r="D1178" s="13"/>
      <c r="E1178" s="31"/>
      <c r="F1178" s="13"/>
      <c r="G1178" s="40"/>
      <c r="H1178" s="41"/>
      <c r="I1178" s="168"/>
      <c r="J1178" s="28">
        <f t="shared" si="136"/>
        <v>0</v>
      </c>
      <c r="K1178" s="85"/>
      <c r="L1178" s="80"/>
    </row>
    <row r="1179" spans="1:12" x14ac:dyDescent="0.25">
      <c r="A1179" s="24"/>
      <c r="B1179" s="43"/>
      <c r="C1179" s="43"/>
      <c r="D1179" s="13"/>
      <c r="E1179" s="31"/>
      <c r="F1179" s="13"/>
      <c r="G1179" s="40"/>
      <c r="H1179" s="41"/>
      <c r="I1179" s="168"/>
      <c r="J1179" s="28">
        <f t="shared" si="136"/>
        <v>0</v>
      </c>
      <c r="K1179" s="85"/>
      <c r="L1179" s="80"/>
    </row>
    <row r="1180" spans="1:12" x14ac:dyDescent="0.25">
      <c r="A1180" s="24"/>
      <c r="B1180" s="43"/>
      <c r="C1180" s="43"/>
      <c r="D1180" s="13"/>
      <c r="E1180" s="31"/>
      <c r="F1180" s="13"/>
      <c r="G1180" s="40"/>
      <c r="H1180" s="41"/>
      <c r="I1180" s="168"/>
      <c r="J1180" s="28">
        <f t="shared" si="136"/>
        <v>0</v>
      </c>
      <c r="K1180" s="85"/>
      <c r="L1180" s="80"/>
    </row>
    <row r="1181" spans="1:12" x14ac:dyDescent="0.25">
      <c r="A1181" s="24"/>
      <c r="B1181" s="43"/>
      <c r="C1181" s="43"/>
      <c r="D1181" s="13"/>
      <c r="E1181" s="31"/>
      <c r="F1181" s="13"/>
      <c r="G1181" s="40"/>
      <c r="H1181" s="41"/>
      <c r="I1181" s="168"/>
      <c r="J1181" s="28">
        <f t="shared" si="136"/>
        <v>0</v>
      </c>
      <c r="K1181" s="85"/>
      <c r="L1181" s="80"/>
    </row>
    <row r="1182" spans="1:12" x14ac:dyDescent="0.25">
      <c r="A1182" s="24"/>
      <c r="B1182" s="43"/>
      <c r="C1182" s="43"/>
      <c r="D1182" s="13"/>
      <c r="E1182" s="31"/>
      <c r="F1182" s="13"/>
      <c r="G1182" s="40"/>
      <c r="H1182" s="41"/>
      <c r="I1182" s="168"/>
      <c r="J1182" s="28">
        <f t="shared" si="136"/>
        <v>0</v>
      </c>
      <c r="K1182" s="85"/>
      <c r="L1182" s="80"/>
    </row>
    <row r="1183" spans="1:12" x14ac:dyDescent="0.25">
      <c r="A1183" s="24"/>
      <c r="B1183" s="43"/>
      <c r="C1183" s="43"/>
      <c r="D1183" s="13"/>
      <c r="E1183" s="31"/>
      <c r="F1183" s="13"/>
      <c r="G1183" s="40"/>
      <c r="H1183" s="41"/>
      <c r="I1183" s="168"/>
      <c r="J1183" s="28">
        <f t="shared" si="136"/>
        <v>0</v>
      </c>
      <c r="K1183" s="85"/>
      <c r="L1183" s="80"/>
    </row>
    <row r="1184" spans="1:12" x14ac:dyDescent="0.25">
      <c r="A1184" s="24"/>
      <c r="B1184" s="43"/>
      <c r="C1184" s="43"/>
      <c r="D1184" s="13"/>
      <c r="E1184" s="31"/>
      <c r="F1184" s="13"/>
      <c r="G1184" s="40"/>
      <c r="H1184" s="41"/>
      <c r="I1184" s="168"/>
      <c r="J1184" s="28">
        <f t="shared" si="136"/>
        <v>0</v>
      </c>
      <c r="K1184" s="85"/>
      <c r="L1184" s="80"/>
    </row>
    <row r="1185" spans="1:12" x14ac:dyDescent="0.25">
      <c r="A1185" s="24"/>
      <c r="B1185" s="43"/>
      <c r="C1185" s="43"/>
      <c r="D1185" s="13"/>
      <c r="E1185" s="31"/>
      <c r="F1185" s="13"/>
      <c r="G1185" s="40"/>
      <c r="H1185" s="41"/>
      <c r="I1185" s="168"/>
      <c r="J1185" s="28">
        <f t="shared" si="136"/>
        <v>0</v>
      </c>
      <c r="K1185" s="85"/>
      <c r="L1185" s="80"/>
    </row>
    <row r="1186" spans="1:12" x14ac:dyDescent="0.25">
      <c r="A1186" s="24"/>
      <c r="B1186" s="43"/>
      <c r="C1186" s="43"/>
      <c r="D1186" s="13"/>
      <c r="E1186" s="31"/>
      <c r="F1186" s="13"/>
      <c r="G1186" s="40"/>
      <c r="H1186" s="41"/>
      <c r="I1186" s="168"/>
      <c r="J1186" s="28">
        <f t="shared" si="136"/>
        <v>0</v>
      </c>
      <c r="K1186" s="85"/>
      <c r="L1186" s="80"/>
    </row>
    <row r="1187" spans="1:12" x14ac:dyDescent="0.25">
      <c r="A1187" s="24"/>
      <c r="B1187" s="43"/>
      <c r="C1187" s="43"/>
      <c r="D1187" s="13"/>
      <c r="E1187" s="31"/>
      <c r="F1187" s="13"/>
      <c r="G1187" s="40"/>
      <c r="H1187" s="41"/>
      <c r="I1187" s="168"/>
      <c r="J1187" s="28">
        <f t="shared" si="136"/>
        <v>0</v>
      </c>
      <c r="K1187" s="85"/>
      <c r="L1187" s="80"/>
    </row>
    <row r="1188" spans="1:12" x14ac:dyDescent="0.25">
      <c r="A1188" s="24"/>
      <c r="B1188" s="43"/>
      <c r="C1188" s="43"/>
      <c r="D1188" s="13"/>
      <c r="E1188" s="31"/>
      <c r="F1188" s="13"/>
      <c r="G1188" s="40"/>
      <c r="H1188" s="41"/>
      <c r="I1188" s="168"/>
      <c r="J1188" s="28">
        <f t="shared" si="136"/>
        <v>0</v>
      </c>
      <c r="K1188" s="85"/>
      <c r="L1188" s="80"/>
    </row>
    <row r="1189" spans="1:12" x14ac:dyDescent="0.25">
      <c r="A1189" s="24"/>
      <c r="B1189" s="43"/>
      <c r="C1189" s="43"/>
      <c r="D1189" s="13"/>
      <c r="E1189" s="31"/>
      <c r="F1189" s="13"/>
      <c r="G1189" s="40"/>
      <c r="H1189" s="41"/>
      <c r="I1189" s="168"/>
      <c r="J1189" s="28">
        <f t="shared" si="136"/>
        <v>0</v>
      </c>
      <c r="K1189" s="85"/>
      <c r="L1189" s="80"/>
    </row>
    <row r="1190" spans="1:12" x14ac:dyDescent="0.25">
      <c r="A1190" s="24"/>
      <c r="B1190" s="43"/>
      <c r="C1190" s="43"/>
      <c r="D1190" s="13"/>
      <c r="E1190" s="31"/>
      <c r="F1190" s="13"/>
      <c r="G1190" s="40"/>
      <c r="H1190" s="41"/>
      <c r="I1190" s="168"/>
      <c r="J1190" s="28">
        <f t="shared" si="136"/>
        <v>0</v>
      </c>
      <c r="K1190" s="85"/>
      <c r="L1190" s="80"/>
    </row>
    <row r="1191" spans="1:12" x14ac:dyDescent="0.25">
      <c r="A1191" s="24"/>
      <c r="B1191" s="43"/>
      <c r="C1191" s="43"/>
      <c r="D1191" s="13"/>
      <c r="E1191" s="31"/>
      <c r="F1191" s="13"/>
      <c r="G1191" s="57"/>
      <c r="H1191" s="41"/>
      <c r="I1191" s="168"/>
      <c r="J1191" s="28">
        <f t="shared" si="136"/>
        <v>0</v>
      </c>
      <c r="K1191" s="85"/>
      <c r="L1191" s="80"/>
    </row>
    <row r="1192" spans="1:12" x14ac:dyDescent="0.25">
      <c r="A1192" s="24"/>
      <c r="B1192" s="43"/>
      <c r="C1192" s="43"/>
      <c r="D1192" s="13"/>
      <c r="E1192" s="31"/>
      <c r="F1192" s="13"/>
      <c r="G1192" s="40"/>
      <c r="H1192" s="41"/>
      <c r="I1192" s="168"/>
      <c r="J1192" s="28">
        <f t="shared" si="136"/>
        <v>0</v>
      </c>
      <c r="K1192" s="85"/>
      <c r="L1192" s="80"/>
    </row>
    <row r="1193" spans="1:12" x14ac:dyDescent="0.25">
      <c r="A1193" s="24"/>
      <c r="B1193" s="43"/>
      <c r="C1193" s="43"/>
      <c r="D1193" s="13"/>
      <c r="E1193" s="31"/>
      <c r="F1193" s="13"/>
      <c r="G1193" s="40"/>
      <c r="H1193" s="41"/>
      <c r="I1193" s="168"/>
      <c r="J1193" s="28">
        <f t="shared" si="136"/>
        <v>0</v>
      </c>
      <c r="K1193" s="85"/>
      <c r="L1193" s="80"/>
    </row>
    <row r="1194" spans="1:12" x14ac:dyDescent="0.25">
      <c r="A1194" s="24"/>
      <c r="B1194" s="43"/>
      <c r="C1194" s="43"/>
      <c r="D1194" s="13"/>
      <c r="E1194" s="31"/>
      <c r="F1194" s="13"/>
      <c r="G1194" s="40"/>
      <c r="H1194" s="41"/>
      <c r="I1194" s="168"/>
      <c r="J1194" s="28">
        <f t="shared" si="136"/>
        <v>0</v>
      </c>
      <c r="K1194" s="85"/>
      <c r="L1194" s="80"/>
    </row>
    <row r="1195" spans="1:12" x14ac:dyDescent="0.25">
      <c r="A1195" s="24"/>
      <c r="B1195" s="43"/>
      <c r="C1195" s="43"/>
      <c r="D1195" s="13"/>
      <c r="E1195" s="31"/>
      <c r="F1195" s="13"/>
      <c r="G1195" s="40"/>
      <c r="H1195" s="41"/>
      <c r="I1195" s="169"/>
      <c r="J1195" s="28">
        <f t="shared" si="136"/>
        <v>0</v>
      </c>
      <c r="K1195" s="85"/>
      <c r="L1195" s="80"/>
    </row>
    <row r="1196" spans="1:12" x14ac:dyDescent="0.25">
      <c r="A1196" s="24"/>
      <c r="B1196" s="43"/>
      <c r="C1196" s="43"/>
      <c r="D1196" s="13"/>
      <c r="E1196" s="31"/>
      <c r="F1196" s="13"/>
      <c r="G1196" s="40"/>
      <c r="H1196" s="41"/>
      <c r="I1196" s="13"/>
      <c r="J1196" s="28">
        <f t="shared" si="136"/>
        <v>0</v>
      </c>
      <c r="K1196" s="87"/>
      <c r="L1196" s="82"/>
    </row>
    <row r="1197" spans="1:12" s="68" customFormat="1" x14ac:dyDescent="0.25">
      <c r="A1197" s="63"/>
      <c r="B1197" s="63"/>
      <c r="C1197" s="63"/>
      <c r="D1197" s="64"/>
      <c r="E1197" s="65"/>
      <c r="F1197" s="64"/>
      <c r="G1197" s="66"/>
      <c r="H1197" s="50"/>
      <c r="I1197" s="64"/>
      <c r="J1197" s="67">
        <f t="shared" si="136"/>
        <v>0</v>
      </c>
      <c r="K1197" s="88"/>
      <c r="L1197" s="83"/>
    </row>
    <row r="1198" spans="1:12" x14ac:dyDescent="0.25">
      <c r="A1198" s="43"/>
      <c r="B1198" s="43"/>
      <c r="C1198" s="43"/>
      <c r="D1198" s="13"/>
      <c r="E1198" s="31"/>
      <c r="F1198" s="13"/>
      <c r="G1198" s="40"/>
      <c r="H1198" s="41"/>
      <c r="I1198" s="13"/>
      <c r="J1198" s="28">
        <f t="shared" si="136"/>
        <v>0</v>
      </c>
      <c r="K1198" s="85"/>
      <c r="L1198" s="82"/>
    </row>
    <row r="1199" spans="1:12" x14ac:dyDescent="0.25">
      <c r="A1199" s="43"/>
      <c r="B1199" s="43"/>
      <c r="C1199" s="43"/>
      <c r="D1199" s="13"/>
      <c r="E1199" s="31"/>
      <c r="F1199" s="13"/>
      <c r="G1199" s="40"/>
      <c r="H1199" s="41"/>
      <c r="I1199" s="13"/>
      <c r="J1199" s="28">
        <f t="shared" si="136"/>
        <v>0</v>
      </c>
      <c r="K1199" s="85"/>
      <c r="L1199" s="82"/>
    </row>
    <row r="1200" spans="1:12" x14ac:dyDescent="0.25">
      <c r="A1200" s="43"/>
      <c r="B1200" s="43"/>
      <c r="C1200" s="43"/>
      <c r="D1200" s="13"/>
      <c r="E1200" s="31"/>
      <c r="F1200" s="13"/>
      <c r="G1200" s="40"/>
      <c r="H1200" s="41"/>
      <c r="I1200" s="13"/>
      <c r="J1200" s="28">
        <f t="shared" si="136"/>
        <v>0</v>
      </c>
      <c r="K1200" s="85"/>
      <c r="L1200" s="82"/>
    </row>
    <row r="1201" spans="1:12" x14ac:dyDescent="0.25">
      <c r="A1201" s="43"/>
      <c r="B1201" s="43"/>
      <c r="C1201" s="43"/>
      <c r="D1201" s="13"/>
      <c r="E1201" s="31"/>
      <c r="F1201" s="13"/>
      <c r="G1201" s="40"/>
      <c r="H1201" s="41"/>
      <c r="I1201" s="13"/>
      <c r="J1201" s="28">
        <f t="shared" si="136"/>
        <v>0</v>
      </c>
      <c r="K1201" s="85"/>
      <c r="L1201" s="82"/>
    </row>
    <row r="1202" spans="1:12" x14ac:dyDescent="0.25">
      <c r="A1202" s="43"/>
      <c r="B1202" s="43"/>
      <c r="C1202" s="43"/>
      <c r="D1202" s="13"/>
      <c r="E1202" s="31"/>
      <c r="F1202" s="13"/>
      <c r="G1202" s="40"/>
      <c r="H1202" s="41"/>
      <c r="I1202" s="13"/>
      <c r="J1202" s="28">
        <f t="shared" si="136"/>
        <v>0</v>
      </c>
      <c r="K1202" s="85"/>
      <c r="L1202" s="82"/>
    </row>
    <row r="1203" spans="1:12" x14ac:dyDescent="0.25">
      <c r="A1203" s="43"/>
      <c r="B1203" s="43"/>
      <c r="C1203" s="43"/>
      <c r="D1203" s="13"/>
      <c r="E1203" s="31"/>
      <c r="F1203" s="13"/>
      <c r="G1203" s="40"/>
      <c r="H1203" s="41"/>
      <c r="I1203" s="13"/>
      <c r="J1203" s="28">
        <f t="shared" si="136"/>
        <v>0</v>
      </c>
      <c r="K1203" s="85"/>
      <c r="L1203" s="82"/>
    </row>
    <row r="1204" spans="1:12" x14ac:dyDescent="0.25">
      <c r="A1204" s="43"/>
      <c r="B1204" s="43"/>
      <c r="C1204" s="43"/>
      <c r="D1204" s="13"/>
      <c r="E1204" s="31"/>
      <c r="F1204" s="13"/>
      <c r="G1204" s="40"/>
      <c r="H1204" s="41"/>
      <c r="I1204" s="13"/>
      <c r="J1204" s="28">
        <f t="shared" si="136"/>
        <v>0</v>
      </c>
      <c r="K1204" s="85"/>
      <c r="L1204" s="82"/>
    </row>
    <row r="1205" spans="1:12" x14ac:dyDescent="0.25">
      <c r="A1205" s="43"/>
      <c r="B1205" s="43"/>
      <c r="C1205" s="43"/>
      <c r="D1205" s="13"/>
      <c r="E1205" s="31"/>
      <c r="F1205" s="13"/>
      <c r="G1205" s="40"/>
      <c r="H1205" s="41"/>
      <c r="I1205" s="13"/>
      <c r="J1205" s="28">
        <f t="shared" si="136"/>
        <v>0</v>
      </c>
      <c r="K1205" s="85"/>
      <c r="L1205" s="82"/>
    </row>
    <row r="1206" spans="1:12" x14ac:dyDescent="0.25">
      <c r="A1206" s="43"/>
      <c r="B1206" s="43"/>
      <c r="C1206" s="43"/>
      <c r="D1206" s="13"/>
      <c r="E1206" s="31"/>
      <c r="F1206" s="13"/>
      <c r="G1206" s="40"/>
      <c r="H1206" s="41"/>
      <c r="I1206" s="13"/>
      <c r="J1206" s="28">
        <f t="shared" si="136"/>
        <v>0</v>
      </c>
      <c r="K1206" s="85"/>
      <c r="L1206" s="82"/>
    </row>
    <row r="1207" spans="1:12" x14ac:dyDescent="0.25">
      <c r="A1207" s="43"/>
      <c r="B1207" s="43"/>
      <c r="C1207" s="43"/>
      <c r="D1207" s="13"/>
      <c r="E1207" s="31"/>
      <c r="F1207" s="13"/>
      <c r="G1207" s="40"/>
      <c r="H1207" s="41"/>
      <c r="I1207" s="13"/>
      <c r="J1207" s="28">
        <f t="shared" si="136"/>
        <v>0</v>
      </c>
      <c r="K1207" s="85"/>
      <c r="L1207" s="82"/>
    </row>
    <row r="1208" spans="1:12" x14ac:dyDescent="0.25">
      <c r="A1208" s="43"/>
      <c r="B1208" s="43"/>
      <c r="C1208" s="43"/>
      <c r="D1208" s="13"/>
      <c r="E1208" s="31"/>
      <c r="F1208" s="13"/>
      <c r="G1208" s="40"/>
      <c r="H1208" s="41"/>
      <c r="I1208" s="13"/>
      <c r="J1208" s="28">
        <f t="shared" si="136"/>
        <v>0</v>
      </c>
      <c r="K1208" s="85"/>
      <c r="L1208" s="82"/>
    </row>
    <row r="1209" spans="1:12" x14ac:dyDescent="0.25">
      <c r="A1209" s="43"/>
      <c r="B1209" s="43"/>
      <c r="C1209" s="43"/>
      <c r="D1209" s="13"/>
      <c r="E1209" s="31"/>
      <c r="F1209" s="13"/>
      <c r="G1209" s="40"/>
      <c r="H1209" s="41"/>
      <c r="I1209" s="13"/>
      <c r="J1209" s="28">
        <f t="shared" si="136"/>
        <v>0</v>
      </c>
      <c r="K1209" s="85"/>
      <c r="L1209" s="82"/>
    </row>
    <row r="1210" spans="1:12" x14ac:dyDescent="0.25">
      <c r="A1210" s="43"/>
      <c r="B1210" s="43"/>
      <c r="C1210" s="43"/>
      <c r="D1210" s="13"/>
      <c r="E1210" s="31"/>
      <c r="F1210" s="13"/>
      <c r="G1210" s="40"/>
      <c r="H1210" s="41"/>
      <c r="I1210" s="13"/>
      <c r="J1210" s="28">
        <f t="shared" si="136"/>
        <v>0</v>
      </c>
      <c r="K1210" s="85"/>
      <c r="L1210" s="82"/>
    </row>
    <row r="1211" spans="1:12" x14ac:dyDescent="0.25">
      <c r="A1211" s="43"/>
      <c r="B1211" s="43"/>
      <c r="C1211" s="43"/>
      <c r="D1211" s="13"/>
      <c r="E1211" s="31"/>
      <c r="F1211" s="13"/>
      <c r="G1211" s="40"/>
      <c r="H1211" s="41"/>
      <c r="I1211" s="13"/>
      <c r="J1211" s="28">
        <f t="shared" si="136"/>
        <v>0</v>
      </c>
      <c r="K1211" s="85"/>
      <c r="L1211" s="82"/>
    </row>
    <row r="1212" spans="1:12" x14ac:dyDescent="0.25">
      <c r="A1212" s="43"/>
      <c r="B1212" s="43"/>
      <c r="C1212" s="43"/>
      <c r="D1212" s="13"/>
      <c r="E1212" s="31"/>
      <c r="F1212" s="13"/>
      <c r="G1212" s="40"/>
      <c r="H1212" s="41"/>
      <c r="I1212" s="13"/>
      <c r="J1212" s="28">
        <f t="shared" si="136"/>
        <v>0</v>
      </c>
      <c r="K1212" s="85"/>
      <c r="L1212" s="82"/>
    </row>
    <row r="1213" spans="1:12" x14ac:dyDescent="0.25">
      <c r="A1213" s="43"/>
      <c r="B1213" s="43"/>
      <c r="C1213" s="43"/>
      <c r="D1213" s="13"/>
      <c r="E1213" s="31"/>
      <c r="F1213" s="13"/>
      <c r="G1213" s="40"/>
      <c r="H1213" s="41"/>
      <c r="I1213" s="13"/>
      <c r="J1213" s="28">
        <f t="shared" si="136"/>
        <v>0</v>
      </c>
      <c r="K1213" s="85"/>
      <c r="L1213" s="82"/>
    </row>
    <row r="1214" spans="1:12" x14ac:dyDescent="0.25">
      <c r="A1214" s="43"/>
      <c r="B1214" s="43"/>
      <c r="C1214" s="43"/>
      <c r="D1214" s="13"/>
      <c r="E1214" s="31"/>
      <c r="F1214" s="13"/>
      <c r="G1214" s="40"/>
      <c r="H1214" s="41"/>
      <c r="I1214" s="13"/>
      <c r="J1214" s="28">
        <f t="shared" si="136"/>
        <v>0</v>
      </c>
      <c r="K1214" s="85"/>
      <c r="L1214" s="82"/>
    </row>
    <row r="1215" spans="1:12" x14ac:dyDescent="0.25">
      <c r="A1215" s="43"/>
      <c r="B1215" s="43"/>
      <c r="C1215" s="43"/>
      <c r="D1215" s="13"/>
      <c r="E1215" s="31"/>
      <c r="F1215" s="13"/>
      <c r="G1215" s="40"/>
      <c r="H1215" s="41"/>
      <c r="I1215" s="13"/>
      <c r="J1215" s="28">
        <f t="shared" si="136"/>
        <v>0</v>
      </c>
      <c r="K1215" s="85"/>
      <c r="L1215" s="82"/>
    </row>
    <row r="1216" spans="1:12" x14ac:dyDescent="0.25">
      <c r="A1216" s="43"/>
      <c r="B1216" s="43"/>
      <c r="C1216" s="43"/>
      <c r="D1216" s="13"/>
      <c r="E1216" s="31"/>
      <c r="F1216" s="13"/>
      <c r="G1216" s="40"/>
      <c r="H1216" s="41"/>
      <c r="I1216" s="13"/>
      <c r="J1216" s="28">
        <f t="shared" si="136"/>
        <v>0</v>
      </c>
      <c r="K1216" s="85"/>
      <c r="L1216" s="82"/>
    </row>
    <row r="1217" spans="1:12" x14ac:dyDescent="0.25">
      <c r="A1217" s="43"/>
      <c r="B1217" s="43"/>
      <c r="C1217" s="43"/>
      <c r="D1217" s="13"/>
      <c r="E1217" s="31"/>
      <c r="F1217" s="13"/>
      <c r="G1217" s="40"/>
      <c r="H1217" s="41"/>
      <c r="I1217" s="13"/>
      <c r="J1217" s="28">
        <f t="shared" si="136"/>
        <v>0</v>
      </c>
      <c r="K1217" s="85"/>
      <c r="L1217" s="82"/>
    </row>
    <row r="1218" spans="1:12" x14ac:dyDescent="0.25">
      <c r="A1218" s="43"/>
      <c r="B1218" s="43"/>
      <c r="C1218" s="43"/>
      <c r="D1218" s="13"/>
      <c r="E1218" s="31"/>
      <c r="F1218" s="13"/>
      <c r="G1218" s="40"/>
      <c r="H1218" s="41"/>
      <c r="I1218" s="13"/>
      <c r="J1218" s="28">
        <f t="shared" ref="J1218:J1281" si="137">E1218</f>
        <v>0</v>
      </c>
      <c r="K1218" s="85"/>
      <c r="L1218" s="82"/>
    </row>
    <row r="1219" spans="1:12" x14ac:dyDescent="0.25">
      <c r="A1219" s="43"/>
      <c r="B1219" s="43"/>
      <c r="C1219" s="43"/>
      <c r="D1219" s="13"/>
      <c r="E1219" s="31"/>
      <c r="F1219" s="13"/>
      <c r="G1219" s="40"/>
      <c r="H1219" s="41"/>
      <c r="I1219" s="13"/>
      <c r="J1219" s="28">
        <f t="shared" si="137"/>
        <v>0</v>
      </c>
      <c r="K1219" s="85"/>
      <c r="L1219" s="82"/>
    </row>
    <row r="1220" spans="1:12" x14ac:dyDescent="0.25">
      <c r="A1220" s="43"/>
      <c r="B1220" s="43"/>
      <c r="C1220" s="43"/>
      <c r="D1220" s="13"/>
      <c r="E1220" s="31"/>
      <c r="F1220" s="13"/>
      <c r="G1220" s="40"/>
      <c r="H1220" s="41"/>
      <c r="I1220" s="13"/>
      <c r="J1220" s="28">
        <f t="shared" si="137"/>
        <v>0</v>
      </c>
      <c r="K1220" s="85"/>
      <c r="L1220" s="82"/>
    </row>
    <row r="1221" spans="1:12" x14ac:dyDescent="0.25">
      <c r="A1221" s="43"/>
      <c r="B1221" s="43"/>
      <c r="C1221" s="43"/>
      <c r="D1221" s="13"/>
      <c r="E1221" s="31"/>
      <c r="F1221" s="13"/>
      <c r="G1221" s="40"/>
      <c r="H1221" s="41"/>
      <c r="I1221" s="13"/>
      <c r="J1221" s="28">
        <f t="shared" si="137"/>
        <v>0</v>
      </c>
      <c r="K1221" s="85"/>
      <c r="L1221" s="82"/>
    </row>
    <row r="1222" spans="1:12" x14ac:dyDescent="0.25">
      <c r="A1222" s="43"/>
      <c r="B1222" s="43"/>
      <c r="C1222" s="43"/>
      <c r="D1222" s="13"/>
      <c r="E1222" s="31"/>
      <c r="F1222" s="13"/>
      <c r="G1222" s="40"/>
      <c r="H1222" s="41"/>
      <c r="I1222" s="13"/>
      <c r="J1222" s="28">
        <f t="shared" si="137"/>
        <v>0</v>
      </c>
      <c r="K1222" s="85"/>
      <c r="L1222" s="82"/>
    </row>
    <row r="1223" spans="1:12" x14ac:dyDescent="0.25">
      <c r="A1223" s="43"/>
      <c r="B1223" s="43"/>
      <c r="C1223" s="43"/>
      <c r="D1223" s="13"/>
      <c r="E1223" s="31"/>
      <c r="F1223" s="13"/>
      <c r="G1223" s="40"/>
      <c r="H1223" s="41"/>
      <c r="I1223" s="13"/>
      <c r="J1223" s="28">
        <f t="shared" si="137"/>
        <v>0</v>
      </c>
      <c r="K1223" s="85"/>
      <c r="L1223" s="82"/>
    </row>
    <row r="1224" spans="1:12" x14ac:dyDescent="0.25">
      <c r="A1224" s="43"/>
      <c r="B1224" s="43"/>
      <c r="C1224" s="43"/>
      <c r="D1224" s="13"/>
      <c r="E1224" s="31"/>
      <c r="F1224" s="13"/>
      <c r="G1224" s="40"/>
      <c r="H1224" s="41"/>
      <c r="I1224" s="13"/>
      <c r="J1224" s="28">
        <f t="shared" si="137"/>
        <v>0</v>
      </c>
      <c r="K1224" s="85"/>
      <c r="L1224" s="82"/>
    </row>
    <row r="1225" spans="1:12" x14ac:dyDescent="0.25">
      <c r="A1225" s="43"/>
      <c r="B1225" s="43"/>
      <c r="C1225" s="43"/>
      <c r="D1225" s="13"/>
      <c r="E1225" s="31"/>
      <c r="F1225" s="13"/>
      <c r="G1225" s="40"/>
      <c r="H1225" s="41"/>
      <c r="I1225" s="13"/>
      <c r="J1225" s="28">
        <f t="shared" si="137"/>
        <v>0</v>
      </c>
      <c r="K1225" s="85"/>
      <c r="L1225" s="82"/>
    </row>
    <row r="1226" spans="1:12" x14ac:dyDescent="0.25">
      <c r="A1226" s="43"/>
      <c r="B1226" s="43"/>
      <c r="C1226" s="43"/>
      <c r="D1226" s="13"/>
      <c r="E1226" s="31"/>
      <c r="F1226" s="13"/>
      <c r="G1226" s="40"/>
      <c r="H1226" s="41"/>
      <c r="I1226" s="13"/>
      <c r="J1226" s="28">
        <f t="shared" si="137"/>
        <v>0</v>
      </c>
      <c r="K1226" s="85"/>
      <c r="L1226" s="82"/>
    </row>
    <row r="1227" spans="1:12" x14ac:dyDescent="0.25">
      <c r="A1227" s="43"/>
      <c r="B1227" s="43"/>
      <c r="C1227" s="43"/>
      <c r="D1227" s="13"/>
      <c r="E1227" s="31"/>
      <c r="F1227" s="13"/>
      <c r="G1227" s="40"/>
      <c r="H1227" s="41"/>
      <c r="I1227" s="13"/>
      <c r="J1227" s="28">
        <f t="shared" si="137"/>
        <v>0</v>
      </c>
      <c r="K1227" s="85"/>
      <c r="L1227" s="82"/>
    </row>
    <row r="1228" spans="1:12" x14ac:dyDescent="0.25">
      <c r="A1228" s="43"/>
      <c r="B1228" s="43"/>
      <c r="C1228" s="43"/>
      <c r="D1228" s="13"/>
      <c r="E1228" s="31"/>
      <c r="F1228" s="13"/>
      <c r="G1228" s="40"/>
      <c r="H1228" s="41"/>
      <c r="I1228" s="13"/>
      <c r="J1228" s="28">
        <f t="shared" si="137"/>
        <v>0</v>
      </c>
      <c r="K1228" s="85"/>
      <c r="L1228" s="82"/>
    </row>
    <row r="1229" spans="1:12" x14ac:dyDescent="0.25">
      <c r="A1229" s="43"/>
      <c r="B1229" s="43"/>
      <c r="C1229" s="43"/>
      <c r="D1229" s="13"/>
      <c r="E1229" s="31"/>
      <c r="F1229" s="13"/>
      <c r="G1229" s="40"/>
      <c r="H1229" s="41"/>
      <c r="I1229" s="13"/>
      <c r="J1229" s="28">
        <f t="shared" si="137"/>
        <v>0</v>
      </c>
      <c r="K1229" s="85"/>
      <c r="L1229" s="82"/>
    </row>
    <row r="1230" spans="1:12" x14ac:dyDescent="0.25">
      <c r="A1230" s="43"/>
      <c r="B1230" s="43"/>
      <c r="C1230" s="43"/>
      <c r="D1230" s="13"/>
      <c r="E1230" s="31"/>
      <c r="F1230" s="13"/>
      <c r="G1230" s="40"/>
      <c r="H1230" s="41"/>
      <c r="I1230" s="13"/>
      <c r="J1230" s="28">
        <f t="shared" si="137"/>
        <v>0</v>
      </c>
      <c r="K1230" s="85"/>
      <c r="L1230" s="82"/>
    </row>
    <row r="1231" spans="1:12" x14ac:dyDescent="0.25">
      <c r="A1231" s="43"/>
      <c r="B1231" s="43"/>
      <c r="C1231" s="43"/>
      <c r="D1231" s="13"/>
      <c r="E1231" s="31"/>
      <c r="F1231" s="13"/>
      <c r="G1231" s="40"/>
      <c r="H1231" s="41"/>
      <c r="I1231" s="13"/>
      <c r="J1231" s="28">
        <f t="shared" si="137"/>
        <v>0</v>
      </c>
      <c r="K1231" s="85"/>
      <c r="L1231" s="82"/>
    </row>
    <row r="1232" spans="1:12" x14ac:dyDescent="0.25">
      <c r="A1232" s="43"/>
      <c r="B1232" s="43"/>
      <c r="C1232" s="43"/>
      <c r="D1232" s="13"/>
      <c r="E1232" s="31"/>
      <c r="F1232" s="13"/>
      <c r="G1232" s="40"/>
      <c r="H1232" s="41"/>
      <c r="I1232" s="13"/>
      <c r="J1232" s="28">
        <f t="shared" si="137"/>
        <v>0</v>
      </c>
      <c r="K1232" s="85"/>
      <c r="L1232" s="82"/>
    </row>
    <row r="1233" spans="1:12" x14ac:dyDescent="0.25">
      <c r="A1233" s="43"/>
      <c r="B1233" s="43"/>
      <c r="C1233" s="43"/>
      <c r="D1233" s="13"/>
      <c r="E1233" s="31"/>
      <c r="F1233" s="13"/>
      <c r="G1233" s="40"/>
      <c r="H1233" s="41"/>
      <c r="I1233" s="13"/>
      <c r="J1233" s="28">
        <f t="shared" si="137"/>
        <v>0</v>
      </c>
      <c r="K1233" s="85"/>
      <c r="L1233" s="82"/>
    </row>
    <row r="1234" spans="1:12" x14ac:dyDescent="0.25">
      <c r="A1234" s="43"/>
      <c r="B1234" s="43"/>
      <c r="C1234" s="43"/>
      <c r="D1234" s="13"/>
      <c r="E1234" s="31"/>
      <c r="F1234" s="13"/>
      <c r="G1234" s="40"/>
      <c r="H1234" s="41"/>
      <c r="I1234" s="13"/>
      <c r="J1234" s="28">
        <f t="shared" si="137"/>
        <v>0</v>
      </c>
      <c r="K1234" s="85"/>
      <c r="L1234" s="82"/>
    </row>
    <row r="1235" spans="1:12" x14ac:dyDescent="0.25">
      <c r="A1235" s="43"/>
      <c r="B1235" s="43"/>
      <c r="C1235" s="43"/>
      <c r="D1235" s="13"/>
      <c r="E1235" s="31"/>
      <c r="F1235" s="13"/>
      <c r="G1235" s="40"/>
      <c r="H1235" s="41"/>
      <c r="I1235" s="13"/>
      <c r="J1235" s="28">
        <f t="shared" si="137"/>
        <v>0</v>
      </c>
      <c r="K1235" s="85"/>
      <c r="L1235" s="82"/>
    </row>
    <row r="1236" spans="1:12" x14ac:dyDescent="0.25">
      <c r="A1236" s="43"/>
      <c r="B1236" s="43"/>
      <c r="C1236" s="43"/>
      <c r="D1236" s="13"/>
      <c r="E1236" s="31"/>
      <c r="F1236" s="13"/>
      <c r="G1236" s="40"/>
      <c r="H1236" s="41"/>
      <c r="I1236" s="13"/>
      <c r="J1236" s="28">
        <f t="shared" si="137"/>
        <v>0</v>
      </c>
      <c r="K1236" s="85"/>
      <c r="L1236" s="82"/>
    </row>
    <row r="1237" spans="1:12" x14ac:dyDescent="0.25">
      <c r="A1237" s="43"/>
      <c r="B1237" s="43"/>
      <c r="C1237" s="43"/>
      <c r="D1237" s="13"/>
      <c r="E1237" s="31"/>
      <c r="F1237" s="13"/>
      <c r="G1237" s="40"/>
      <c r="H1237" s="41"/>
      <c r="I1237" s="13"/>
      <c r="J1237" s="28">
        <f t="shared" si="137"/>
        <v>0</v>
      </c>
      <c r="K1237" s="85"/>
      <c r="L1237" s="82"/>
    </row>
    <row r="1238" spans="1:12" x14ac:dyDescent="0.25">
      <c r="A1238" s="43"/>
      <c r="B1238" s="43"/>
      <c r="C1238" s="43"/>
      <c r="D1238" s="13"/>
      <c r="E1238" s="31"/>
      <c r="F1238" s="13"/>
      <c r="G1238" s="40"/>
      <c r="H1238" s="41"/>
      <c r="I1238" s="13"/>
      <c r="J1238" s="28">
        <f t="shared" si="137"/>
        <v>0</v>
      </c>
      <c r="K1238" s="85"/>
      <c r="L1238" s="82"/>
    </row>
    <row r="1239" spans="1:12" x14ac:dyDescent="0.25">
      <c r="A1239" s="43"/>
      <c r="B1239" s="43"/>
      <c r="C1239" s="43"/>
      <c r="D1239" s="13"/>
      <c r="E1239" s="31"/>
      <c r="F1239" s="13"/>
      <c r="G1239" s="40"/>
      <c r="H1239" s="41"/>
      <c r="I1239" s="13"/>
      <c r="J1239" s="28">
        <f t="shared" si="137"/>
        <v>0</v>
      </c>
      <c r="K1239" s="85"/>
      <c r="L1239" s="82"/>
    </row>
    <row r="1240" spans="1:12" x14ac:dyDescent="0.25">
      <c r="A1240" s="43"/>
      <c r="B1240" s="43"/>
      <c r="C1240" s="43"/>
      <c r="D1240" s="13"/>
      <c r="E1240" s="31"/>
      <c r="F1240" s="13"/>
      <c r="G1240" s="40"/>
      <c r="H1240" s="41"/>
      <c r="I1240" s="13"/>
      <c r="J1240" s="28">
        <f t="shared" si="137"/>
        <v>0</v>
      </c>
      <c r="K1240" s="85"/>
      <c r="L1240" s="82"/>
    </row>
    <row r="1241" spans="1:12" x14ac:dyDescent="0.25">
      <c r="A1241" s="43"/>
      <c r="B1241" s="43"/>
      <c r="C1241" s="43"/>
      <c r="D1241" s="13"/>
      <c r="E1241" s="31"/>
      <c r="F1241" s="13"/>
      <c r="G1241" s="40"/>
      <c r="H1241" s="41"/>
      <c r="I1241" s="13"/>
      <c r="J1241" s="28">
        <f t="shared" si="137"/>
        <v>0</v>
      </c>
      <c r="K1241" s="85"/>
      <c r="L1241" s="82"/>
    </row>
    <row r="1242" spans="1:12" x14ac:dyDescent="0.25">
      <c r="A1242" s="43"/>
      <c r="B1242" s="43"/>
      <c r="C1242" s="43"/>
      <c r="D1242" s="13"/>
      <c r="E1242" s="31"/>
      <c r="F1242" s="13"/>
      <c r="G1242" s="40"/>
      <c r="H1242" s="41"/>
      <c r="I1242" s="13"/>
      <c r="J1242" s="28">
        <f t="shared" si="137"/>
        <v>0</v>
      </c>
      <c r="K1242" s="85"/>
      <c r="L1242" s="82"/>
    </row>
    <row r="1243" spans="1:12" x14ac:dyDescent="0.25">
      <c r="A1243" s="43"/>
      <c r="B1243" s="43"/>
      <c r="C1243" s="43"/>
      <c r="D1243" s="13"/>
      <c r="E1243" s="31"/>
      <c r="F1243" s="13"/>
      <c r="G1243" s="40"/>
      <c r="H1243" s="41"/>
      <c r="I1243" s="13"/>
      <c r="J1243" s="28">
        <f t="shared" si="137"/>
        <v>0</v>
      </c>
      <c r="K1243" s="85"/>
      <c r="L1243" s="82"/>
    </row>
    <row r="1244" spans="1:12" x14ac:dyDescent="0.25">
      <c r="A1244" s="43"/>
      <c r="B1244" s="43"/>
      <c r="C1244" s="43"/>
      <c r="D1244" s="13"/>
      <c r="E1244" s="31"/>
      <c r="F1244" s="13"/>
      <c r="G1244" s="40"/>
      <c r="H1244" s="41"/>
      <c r="I1244" s="13"/>
      <c r="J1244" s="28">
        <f t="shared" si="137"/>
        <v>0</v>
      </c>
      <c r="K1244" s="85"/>
      <c r="L1244" s="82"/>
    </row>
    <row r="1245" spans="1:12" x14ac:dyDescent="0.25">
      <c r="A1245" s="43"/>
      <c r="B1245" s="43"/>
      <c r="C1245" s="43"/>
      <c r="D1245" s="13"/>
      <c r="E1245" s="31"/>
      <c r="F1245" s="13"/>
      <c r="G1245" s="40"/>
      <c r="H1245" s="41"/>
      <c r="I1245" s="13"/>
      <c r="J1245" s="62">
        <f t="shared" si="137"/>
        <v>0</v>
      </c>
      <c r="K1245" s="85"/>
      <c r="L1245" s="82"/>
    </row>
    <row r="1246" spans="1:12" x14ac:dyDescent="0.25">
      <c r="A1246" s="43"/>
      <c r="B1246" s="43"/>
      <c r="C1246" s="43"/>
      <c r="D1246" s="13"/>
      <c r="E1246" s="31"/>
      <c r="F1246" s="13"/>
      <c r="G1246" s="40"/>
      <c r="H1246" s="41"/>
      <c r="I1246" s="13"/>
      <c r="J1246" s="62">
        <f t="shared" si="137"/>
        <v>0</v>
      </c>
      <c r="K1246" s="85"/>
      <c r="L1246" s="82"/>
    </row>
    <row r="1247" spans="1:12" x14ac:dyDescent="0.25">
      <c r="A1247" s="43"/>
      <c r="B1247" s="43"/>
      <c r="C1247" s="43"/>
      <c r="D1247" s="13"/>
      <c r="E1247" s="31"/>
      <c r="F1247" s="13"/>
      <c r="G1247" s="40"/>
      <c r="H1247" s="41"/>
      <c r="I1247" s="13"/>
      <c r="J1247" s="62">
        <f t="shared" si="137"/>
        <v>0</v>
      </c>
      <c r="K1247" s="85"/>
      <c r="L1247" s="82"/>
    </row>
    <row r="1248" spans="1:12" x14ac:dyDescent="0.25">
      <c r="A1248" s="43"/>
      <c r="B1248" s="43"/>
      <c r="C1248" s="43"/>
      <c r="D1248" s="13"/>
      <c r="E1248" s="31"/>
      <c r="F1248" s="13"/>
      <c r="G1248" s="40"/>
      <c r="H1248" s="41"/>
      <c r="I1248" s="13"/>
      <c r="J1248" s="62">
        <f t="shared" si="137"/>
        <v>0</v>
      </c>
      <c r="K1248" s="85"/>
      <c r="L1248" s="82"/>
    </row>
    <row r="1249" spans="1:12" x14ac:dyDescent="0.25">
      <c r="A1249" s="43"/>
      <c r="B1249" s="43"/>
      <c r="C1249" s="43"/>
      <c r="D1249" s="13"/>
      <c r="E1249" s="31"/>
      <c r="F1249" s="13"/>
      <c r="G1249" s="40"/>
      <c r="H1249" s="41"/>
      <c r="I1249" s="13"/>
      <c r="J1249" s="62">
        <f t="shared" si="137"/>
        <v>0</v>
      </c>
      <c r="K1249" s="85"/>
      <c r="L1249" s="82"/>
    </row>
    <row r="1250" spans="1:12" x14ac:dyDescent="0.25">
      <c r="A1250" s="43"/>
      <c r="B1250" s="43"/>
      <c r="C1250" s="43"/>
      <c r="D1250" s="13"/>
      <c r="E1250" s="31"/>
      <c r="F1250" s="13"/>
      <c r="G1250" s="40"/>
      <c r="H1250" s="41"/>
      <c r="I1250" s="13"/>
      <c r="J1250" s="62">
        <f t="shared" si="137"/>
        <v>0</v>
      </c>
      <c r="K1250" s="85"/>
      <c r="L1250" s="82"/>
    </row>
    <row r="1251" spans="1:12" x14ac:dyDescent="0.25">
      <c r="A1251" s="43"/>
      <c r="B1251" s="43"/>
      <c r="C1251" s="43"/>
      <c r="D1251" s="13"/>
      <c r="E1251" s="31"/>
      <c r="F1251" s="13"/>
      <c r="G1251" s="40"/>
      <c r="H1251" s="41"/>
      <c r="I1251" s="13"/>
      <c r="J1251" s="62">
        <f t="shared" si="137"/>
        <v>0</v>
      </c>
      <c r="K1251" s="85"/>
      <c r="L1251" s="82"/>
    </row>
    <row r="1252" spans="1:12" x14ac:dyDescent="0.25">
      <c r="A1252" s="43"/>
      <c r="B1252" s="43"/>
      <c r="C1252" s="43"/>
      <c r="D1252" s="13"/>
      <c r="E1252" s="31"/>
      <c r="F1252" s="13"/>
      <c r="G1252" s="40"/>
      <c r="H1252" s="41"/>
      <c r="I1252" s="13"/>
      <c r="J1252" s="62">
        <f t="shared" si="137"/>
        <v>0</v>
      </c>
      <c r="K1252" s="85"/>
      <c r="L1252" s="82"/>
    </row>
    <row r="1253" spans="1:12" x14ac:dyDescent="0.25">
      <c r="A1253" s="43"/>
      <c r="B1253" s="43"/>
      <c r="C1253" s="43"/>
      <c r="D1253" s="13"/>
      <c r="E1253" s="31"/>
      <c r="F1253" s="13"/>
      <c r="G1253" s="40"/>
      <c r="H1253" s="41"/>
      <c r="I1253" s="13"/>
      <c r="J1253" s="62">
        <f t="shared" si="137"/>
        <v>0</v>
      </c>
      <c r="K1253" s="85"/>
      <c r="L1253" s="82"/>
    </row>
    <row r="1254" spans="1:12" x14ac:dyDescent="0.25">
      <c r="A1254" s="43"/>
      <c r="B1254" s="43"/>
      <c r="C1254" s="43"/>
      <c r="D1254" s="13"/>
      <c r="E1254" s="31"/>
      <c r="F1254" s="13"/>
      <c r="G1254" s="40"/>
      <c r="H1254" s="41"/>
      <c r="I1254" s="13"/>
      <c r="J1254" s="62">
        <f t="shared" si="137"/>
        <v>0</v>
      </c>
      <c r="K1254" s="85"/>
      <c r="L1254" s="82"/>
    </row>
    <row r="1255" spans="1:12" x14ac:dyDescent="0.25">
      <c r="A1255" s="43"/>
      <c r="B1255" s="43"/>
      <c r="C1255" s="43"/>
      <c r="D1255" s="13"/>
      <c r="E1255" s="31"/>
      <c r="F1255" s="13"/>
      <c r="G1255" s="40"/>
      <c r="H1255" s="41"/>
      <c r="I1255" s="13"/>
      <c r="J1255" s="62">
        <f t="shared" si="137"/>
        <v>0</v>
      </c>
      <c r="K1255" s="85"/>
      <c r="L1255" s="82"/>
    </row>
    <row r="1256" spans="1:12" x14ac:dyDescent="0.25">
      <c r="A1256" s="43"/>
      <c r="B1256" s="43"/>
      <c r="C1256" s="43"/>
      <c r="D1256" s="13"/>
      <c r="E1256" s="31"/>
      <c r="F1256" s="13"/>
      <c r="G1256" s="40"/>
      <c r="H1256" s="41"/>
      <c r="I1256" s="13"/>
      <c r="J1256" s="62">
        <f t="shared" si="137"/>
        <v>0</v>
      </c>
      <c r="K1256" s="85"/>
      <c r="L1256" s="82"/>
    </row>
    <row r="1257" spans="1:12" x14ac:dyDescent="0.25">
      <c r="A1257" s="43"/>
      <c r="B1257" s="43"/>
      <c r="C1257" s="43"/>
      <c r="D1257" s="13"/>
      <c r="E1257" s="31"/>
      <c r="F1257" s="13"/>
      <c r="G1257" s="40"/>
      <c r="H1257" s="41"/>
      <c r="I1257" s="13"/>
      <c r="J1257" s="62">
        <f t="shared" si="137"/>
        <v>0</v>
      </c>
      <c r="K1257" s="85"/>
      <c r="L1257" s="82"/>
    </row>
    <row r="1258" spans="1:12" x14ac:dyDescent="0.25">
      <c r="A1258" s="43"/>
      <c r="B1258" s="43"/>
      <c r="C1258" s="43"/>
      <c r="D1258" s="13"/>
      <c r="E1258" s="31"/>
      <c r="F1258" s="13"/>
      <c r="G1258" s="40"/>
      <c r="H1258" s="41"/>
      <c r="I1258" s="13"/>
      <c r="J1258" s="62">
        <f t="shared" si="137"/>
        <v>0</v>
      </c>
      <c r="K1258" s="85"/>
      <c r="L1258" s="82"/>
    </row>
    <row r="1259" spans="1:12" x14ac:dyDescent="0.25">
      <c r="A1259" s="43"/>
      <c r="B1259" s="43"/>
      <c r="C1259" s="43"/>
      <c r="D1259" s="13"/>
      <c r="E1259" s="31"/>
      <c r="F1259" s="13"/>
      <c r="G1259" s="40"/>
      <c r="H1259" s="41"/>
      <c r="I1259" s="13"/>
      <c r="J1259" s="62">
        <f t="shared" si="137"/>
        <v>0</v>
      </c>
      <c r="K1259" s="85"/>
      <c r="L1259" s="82"/>
    </row>
    <row r="1260" spans="1:12" x14ac:dyDescent="0.25">
      <c r="A1260" s="43"/>
      <c r="B1260" s="43"/>
      <c r="C1260" s="43"/>
      <c r="D1260" s="13"/>
      <c r="E1260" s="31"/>
      <c r="F1260" s="13"/>
      <c r="G1260" s="40"/>
      <c r="H1260" s="41"/>
      <c r="I1260" s="13"/>
      <c r="J1260" s="62">
        <f t="shared" si="137"/>
        <v>0</v>
      </c>
      <c r="K1260" s="85"/>
      <c r="L1260" s="82"/>
    </row>
    <row r="1261" spans="1:12" x14ac:dyDescent="0.25">
      <c r="A1261" s="43"/>
      <c r="B1261" s="43"/>
      <c r="C1261" s="43"/>
      <c r="D1261" s="13"/>
      <c r="E1261" s="31"/>
      <c r="F1261" s="13"/>
      <c r="G1261" s="40"/>
      <c r="H1261" s="41"/>
      <c r="I1261" s="13"/>
      <c r="J1261" s="62">
        <f t="shared" si="137"/>
        <v>0</v>
      </c>
      <c r="K1261" s="85"/>
      <c r="L1261" s="82"/>
    </row>
    <row r="1262" spans="1:12" x14ac:dyDescent="0.25">
      <c r="A1262" s="43"/>
      <c r="B1262" s="43"/>
      <c r="C1262" s="43"/>
      <c r="D1262" s="13"/>
      <c r="E1262" s="31"/>
      <c r="F1262" s="13"/>
      <c r="G1262" s="40"/>
      <c r="H1262" s="41"/>
      <c r="I1262" s="13"/>
      <c r="J1262" s="62">
        <f t="shared" si="137"/>
        <v>0</v>
      </c>
      <c r="K1262" s="85"/>
      <c r="L1262" s="82"/>
    </row>
    <row r="1263" spans="1:12" x14ac:dyDescent="0.25">
      <c r="A1263" s="43"/>
      <c r="B1263" s="43"/>
      <c r="C1263" s="43"/>
      <c r="D1263" s="13"/>
      <c r="E1263" s="31"/>
      <c r="F1263" s="13"/>
      <c r="G1263" s="40"/>
      <c r="H1263" s="41"/>
      <c r="I1263" s="13"/>
      <c r="J1263" s="62">
        <f t="shared" si="137"/>
        <v>0</v>
      </c>
      <c r="K1263" s="85"/>
      <c r="L1263" s="82"/>
    </row>
    <row r="1264" spans="1:12" x14ac:dyDescent="0.25">
      <c r="A1264" s="43"/>
      <c r="B1264" s="43"/>
      <c r="C1264" s="43"/>
      <c r="D1264" s="13"/>
      <c r="E1264" s="31"/>
      <c r="F1264" s="13"/>
      <c r="G1264" s="40"/>
      <c r="H1264" s="41"/>
      <c r="I1264" s="13"/>
      <c r="J1264" s="62">
        <f t="shared" si="137"/>
        <v>0</v>
      </c>
      <c r="K1264" s="85"/>
      <c r="L1264" s="82"/>
    </row>
    <row r="1265" spans="1:12" x14ac:dyDescent="0.25">
      <c r="A1265" s="43"/>
      <c r="B1265" s="43"/>
      <c r="C1265" s="43"/>
      <c r="D1265" s="13"/>
      <c r="E1265" s="31"/>
      <c r="F1265" s="13"/>
      <c r="G1265" s="40"/>
      <c r="H1265" s="41"/>
      <c r="I1265" s="13"/>
      <c r="J1265" s="62">
        <f t="shared" si="137"/>
        <v>0</v>
      </c>
      <c r="K1265" s="85"/>
      <c r="L1265" s="82"/>
    </row>
    <row r="1266" spans="1:12" x14ac:dyDescent="0.25">
      <c r="A1266" s="43"/>
      <c r="B1266" s="43"/>
      <c r="C1266" s="43"/>
      <c r="D1266" s="13"/>
      <c r="E1266" s="31"/>
      <c r="F1266" s="13"/>
      <c r="G1266" s="40"/>
      <c r="H1266" s="41"/>
      <c r="I1266" s="13"/>
      <c r="J1266" s="62">
        <f t="shared" si="137"/>
        <v>0</v>
      </c>
      <c r="K1266" s="85"/>
      <c r="L1266" s="82"/>
    </row>
    <row r="1267" spans="1:12" x14ac:dyDescent="0.25">
      <c r="A1267" s="43"/>
      <c r="B1267" s="43"/>
      <c r="C1267" s="43"/>
      <c r="D1267" s="13"/>
      <c r="E1267" s="31"/>
      <c r="F1267" s="13"/>
      <c r="G1267" s="40"/>
      <c r="H1267" s="41"/>
      <c r="I1267" s="13"/>
      <c r="J1267" s="62">
        <f t="shared" si="137"/>
        <v>0</v>
      </c>
      <c r="K1267" s="85"/>
      <c r="L1267" s="82"/>
    </row>
    <row r="1268" spans="1:12" x14ac:dyDescent="0.25">
      <c r="A1268" s="43"/>
      <c r="B1268" s="43"/>
      <c r="C1268" s="43"/>
      <c r="D1268" s="13"/>
      <c r="E1268" s="31"/>
      <c r="F1268" s="13"/>
      <c r="G1268" s="40"/>
      <c r="H1268" s="41"/>
      <c r="I1268" s="13"/>
      <c r="J1268" s="62">
        <f t="shared" si="137"/>
        <v>0</v>
      </c>
      <c r="K1268" s="85"/>
      <c r="L1268" s="82"/>
    </row>
    <row r="1269" spans="1:12" x14ac:dyDescent="0.25">
      <c r="A1269" s="43"/>
      <c r="B1269" s="43"/>
      <c r="C1269" s="43"/>
      <c r="D1269" s="13"/>
      <c r="E1269" s="31"/>
      <c r="F1269" s="13"/>
      <c r="G1269" s="40"/>
      <c r="H1269" s="41"/>
      <c r="I1269" s="13"/>
      <c r="J1269" s="62">
        <f t="shared" si="137"/>
        <v>0</v>
      </c>
      <c r="K1269" s="85"/>
      <c r="L1269" s="82"/>
    </row>
    <row r="1270" spans="1:12" x14ac:dyDescent="0.25">
      <c r="A1270" s="43"/>
      <c r="B1270" s="43"/>
      <c r="C1270" s="43"/>
      <c r="D1270" s="13"/>
      <c r="E1270" s="31"/>
      <c r="F1270" s="13"/>
      <c r="G1270" s="40"/>
      <c r="H1270" s="41"/>
      <c r="I1270" s="13"/>
      <c r="J1270" s="62">
        <f t="shared" si="137"/>
        <v>0</v>
      </c>
      <c r="K1270" s="85"/>
      <c r="L1270" s="82"/>
    </row>
    <row r="1271" spans="1:12" x14ac:dyDescent="0.25">
      <c r="A1271" s="43"/>
      <c r="B1271" s="43"/>
      <c r="C1271" s="43"/>
      <c r="D1271" s="13"/>
      <c r="E1271" s="31"/>
      <c r="F1271" s="13"/>
      <c r="G1271" s="40"/>
      <c r="H1271" s="41"/>
      <c r="I1271" s="13"/>
      <c r="J1271" s="62">
        <f t="shared" si="137"/>
        <v>0</v>
      </c>
      <c r="K1271" s="85"/>
      <c r="L1271" s="82"/>
    </row>
    <row r="1272" spans="1:12" x14ac:dyDescent="0.25">
      <c r="A1272" s="43"/>
      <c r="B1272" s="43"/>
      <c r="C1272" s="43"/>
      <c r="D1272" s="13"/>
      <c r="E1272" s="31"/>
      <c r="F1272" s="13"/>
      <c r="G1272" s="40"/>
      <c r="H1272" s="41"/>
      <c r="I1272" s="13"/>
      <c r="J1272" s="62">
        <f t="shared" si="137"/>
        <v>0</v>
      </c>
      <c r="K1272" s="85"/>
      <c r="L1272" s="82"/>
    </row>
    <row r="1273" spans="1:12" x14ac:dyDescent="0.25">
      <c r="A1273" s="43"/>
      <c r="B1273" s="43"/>
      <c r="C1273" s="43"/>
      <c r="D1273" s="13"/>
      <c r="E1273" s="31"/>
      <c r="F1273" s="13"/>
      <c r="G1273" s="40"/>
      <c r="H1273" s="41"/>
      <c r="I1273" s="13"/>
      <c r="J1273" s="62">
        <f t="shared" si="137"/>
        <v>0</v>
      </c>
      <c r="K1273" s="85"/>
      <c r="L1273" s="82"/>
    </row>
    <row r="1274" spans="1:12" x14ac:dyDescent="0.25">
      <c r="A1274" s="43"/>
      <c r="B1274" s="43"/>
      <c r="C1274" s="43"/>
      <c r="D1274" s="13"/>
      <c r="E1274" s="31"/>
      <c r="F1274" s="13"/>
      <c r="G1274" s="40"/>
      <c r="H1274" s="41"/>
      <c r="I1274" s="13"/>
      <c r="J1274" s="62">
        <f t="shared" si="137"/>
        <v>0</v>
      </c>
      <c r="K1274" s="85"/>
      <c r="L1274" s="82"/>
    </row>
    <row r="1275" spans="1:12" x14ac:dyDescent="0.25">
      <c r="A1275" s="43"/>
      <c r="B1275" s="43"/>
      <c r="C1275" s="43"/>
      <c r="D1275" s="13"/>
      <c r="E1275" s="31"/>
      <c r="F1275" s="13"/>
      <c r="G1275" s="40"/>
      <c r="H1275" s="41"/>
      <c r="I1275" s="13"/>
      <c r="J1275" s="62">
        <f t="shared" si="137"/>
        <v>0</v>
      </c>
      <c r="K1275" s="85"/>
      <c r="L1275" s="82"/>
    </row>
    <row r="1276" spans="1:12" x14ac:dyDescent="0.25">
      <c r="A1276" s="43"/>
      <c r="B1276" s="43"/>
      <c r="C1276" s="43"/>
      <c r="D1276" s="13"/>
      <c r="E1276" s="31"/>
      <c r="F1276" s="13"/>
      <c r="G1276" s="40"/>
      <c r="H1276" s="41"/>
      <c r="I1276" s="13"/>
      <c r="J1276" s="62">
        <f t="shared" si="137"/>
        <v>0</v>
      </c>
      <c r="K1276" s="85"/>
      <c r="L1276" s="82"/>
    </row>
    <row r="1277" spans="1:12" x14ac:dyDescent="0.25">
      <c r="A1277" s="43"/>
      <c r="B1277" s="43"/>
      <c r="C1277" s="43"/>
      <c r="D1277" s="13"/>
      <c r="E1277" s="31"/>
      <c r="F1277" s="13"/>
      <c r="G1277" s="40"/>
      <c r="H1277" s="41"/>
      <c r="I1277" s="13"/>
      <c r="J1277" s="62">
        <f t="shared" si="137"/>
        <v>0</v>
      </c>
      <c r="K1277" s="85"/>
      <c r="L1277" s="82"/>
    </row>
    <row r="1278" spans="1:12" x14ac:dyDescent="0.25">
      <c r="A1278" s="43"/>
      <c r="B1278" s="43"/>
      <c r="C1278" s="43"/>
      <c r="D1278" s="13"/>
      <c r="E1278" s="31"/>
      <c r="F1278" s="13"/>
      <c r="G1278" s="40"/>
      <c r="H1278" s="41"/>
      <c r="I1278" s="13"/>
      <c r="J1278" s="62">
        <f t="shared" si="137"/>
        <v>0</v>
      </c>
      <c r="K1278" s="85"/>
      <c r="L1278" s="82"/>
    </row>
    <row r="1279" spans="1:12" x14ac:dyDescent="0.25">
      <c r="A1279" s="43"/>
      <c r="B1279" s="43"/>
      <c r="C1279" s="43"/>
      <c r="D1279" s="13"/>
      <c r="E1279" s="31"/>
      <c r="F1279" s="13"/>
      <c r="G1279" s="40"/>
      <c r="H1279" s="41"/>
      <c r="I1279" s="13"/>
      <c r="J1279" s="62">
        <f t="shared" si="137"/>
        <v>0</v>
      </c>
      <c r="K1279" s="85"/>
      <c r="L1279" s="82"/>
    </row>
    <row r="1280" spans="1:12" x14ac:dyDescent="0.25">
      <c r="A1280" s="43"/>
      <c r="B1280" s="43"/>
      <c r="C1280" s="43"/>
      <c r="D1280" s="13"/>
      <c r="E1280" s="31"/>
      <c r="F1280" s="13"/>
      <c r="G1280" s="40"/>
      <c r="H1280" s="41"/>
      <c r="I1280" s="13"/>
      <c r="J1280" s="62">
        <f t="shared" si="137"/>
        <v>0</v>
      </c>
      <c r="K1280" s="85"/>
      <c r="L1280" s="82"/>
    </row>
    <row r="1281" spans="1:12" x14ac:dyDescent="0.25">
      <c r="A1281" s="43"/>
      <c r="B1281" s="43"/>
      <c r="C1281" s="43"/>
      <c r="D1281" s="13"/>
      <c r="E1281" s="31"/>
      <c r="F1281" s="13"/>
      <c r="G1281" s="40"/>
      <c r="H1281" s="41"/>
      <c r="I1281" s="13"/>
      <c r="J1281" s="62">
        <f t="shared" si="137"/>
        <v>0</v>
      </c>
      <c r="K1281" s="85"/>
      <c r="L1281" s="82"/>
    </row>
    <row r="1282" spans="1:12" x14ac:dyDescent="0.25">
      <c r="A1282" s="43"/>
      <c r="B1282" s="43"/>
      <c r="C1282" s="43"/>
      <c r="D1282" s="13"/>
      <c r="E1282" s="31"/>
      <c r="F1282" s="13"/>
      <c r="G1282" s="40"/>
      <c r="H1282" s="41"/>
      <c r="I1282" s="13"/>
      <c r="J1282" s="62">
        <f t="shared" ref="J1282:J1345" si="138">E1282</f>
        <v>0</v>
      </c>
      <c r="K1282" s="85"/>
      <c r="L1282" s="82"/>
    </row>
    <row r="1283" spans="1:12" x14ac:dyDescent="0.25">
      <c r="A1283" s="43"/>
      <c r="B1283" s="43"/>
      <c r="C1283" s="43"/>
      <c r="D1283" s="13"/>
      <c r="E1283" s="31"/>
      <c r="F1283" s="13"/>
      <c r="G1283" s="40"/>
      <c r="H1283" s="41"/>
      <c r="I1283" s="13"/>
      <c r="J1283" s="62">
        <f t="shared" si="138"/>
        <v>0</v>
      </c>
      <c r="K1283" s="85"/>
      <c r="L1283" s="82"/>
    </row>
    <row r="1284" spans="1:12" x14ac:dyDescent="0.25">
      <c r="A1284" s="43"/>
      <c r="B1284" s="43"/>
      <c r="C1284" s="43"/>
      <c r="D1284" s="13"/>
      <c r="E1284" s="31"/>
      <c r="F1284" s="13"/>
      <c r="G1284" s="40"/>
      <c r="H1284" s="41"/>
      <c r="I1284" s="13"/>
      <c r="J1284" s="62">
        <f t="shared" si="138"/>
        <v>0</v>
      </c>
      <c r="K1284" s="85"/>
      <c r="L1284" s="82"/>
    </row>
    <row r="1285" spans="1:12" x14ac:dyDescent="0.25">
      <c r="A1285" s="43"/>
      <c r="B1285" s="43"/>
      <c r="C1285" s="43"/>
      <c r="D1285" s="13"/>
      <c r="E1285" s="31"/>
      <c r="F1285" s="13"/>
      <c r="G1285" s="40"/>
      <c r="H1285" s="41"/>
      <c r="I1285" s="13"/>
      <c r="J1285" s="62">
        <f t="shared" si="138"/>
        <v>0</v>
      </c>
      <c r="K1285" s="85"/>
      <c r="L1285" s="82"/>
    </row>
    <row r="1286" spans="1:12" x14ac:dyDescent="0.25">
      <c r="A1286" s="43"/>
      <c r="B1286" s="43"/>
      <c r="C1286" s="43"/>
      <c r="D1286" s="13"/>
      <c r="E1286" s="31"/>
      <c r="F1286" s="13"/>
      <c r="G1286" s="40"/>
      <c r="H1286" s="41"/>
      <c r="I1286" s="13"/>
      <c r="J1286" s="62">
        <f t="shared" si="138"/>
        <v>0</v>
      </c>
      <c r="K1286" s="85"/>
      <c r="L1286" s="82"/>
    </row>
    <row r="1287" spans="1:12" x14ac:dyDescent="0.25">
      <c r="A1287" s="43"/>
      <c r="B1287" s="43"/>
      <c r="C1287" s="43"/>
      <c r="D1287" s="13"/>
      <c r="E1287" s="31"/>
      <c r="F1287" s="13"/>
      <c r="G1287" s="40"/>
      <c r="H1287" s="41"/>
      <c r="I1287" s="13"/>
      <c r="J1287" s="62">
        <f t="shared" si="138"/>
        <v>0</v>
      </c>
      <c r="K1287" s="85"/>
      <c r="L1287" s="82"/>
    </row>
    <row r="1288" spans="1:12" x14ac:dyDescent="0.25">
      <c r="A1288" s="43"/>
      <c r="B1288" s="43"/>
      <c r="C1288" s="43"/>
      <c r="D1288" s="13"/>
      <c r="E1288" s="31"/>
      <c r="F1288" s="13"/>
      <c r="G1288" s="40"/>
      <c r="H1288" s="41"/>
      <c r="I1288" s="13"/>
      <c r="J1288" s="62">
        <f t="shared" si="138"/>
        <v>0</v>
      </c>
      <c r="K1288" s="85"/>
      <c r="L1288" s="82"/>
    </row>
    <row r="1289" spans="1:12" x14ac:dyDescent="0.25">
      <c r="A1289" s="43"/>
      <c r="B1289" s="43"/>
      <c r="C1289" s="43"/>
      <c r="D1289" s="13"/>
      <c r="E1289" s="31"/>
      <c r="F1289" s="13"/>
      <c r="G1289" s="40"/>
      <c r="H1289" s="41"/>
      <c r="I1289" s="13"/>
      <c r="J1289" s="62">
        <f t="shared" si="138"/>
        <v>0</v>
      </c>
      <c r="K1289" s="85"/>
      <c r="L1289" s="82"/>
    </row>
    <row r="1290" spans="1:12" x14ac:dyDescent="0.25">
      <c r="A1290" s="43"/>
      <c r="B1290" s="43"/>
      <c r="C1290" s="43"/>
      <c r="D1290" s="13"/>
      <c r="E1290" s="31"/>
      <c r="F1290" s="13"/>
      <c r="H1290" s="41"/>
      <c r="I1290" s="13"/>
      <c r="J1290" s="62">
        <f t="shared" si="138"/>
        <v>0</v>
      </c>
      <c r="K1290" s="85"/>
      <c r="L1290" s="82"/>
    </row>
    <row r="1291" spans="1:12" x14ac:dyDescent="0.25">
      <c r="A1291" s="43"/>
      <c r="B1291" s="43"/>
      <c r="C1291" s="43"/>
      <c r="D1291" s="13"/>
      <c r="E1291" s="31"/>
      <c r="F1291" s="13"/>
      <c r="H1291" s="41"/>
      <c r="I1291" s="13"/>
      <c r="J1291" s="62">
        <f t="shared" si="138"/>
        <v>0</v>
      </c>
      <c r="K1291" s="85"/>
      <c r="L1291" s="82"/>
    </row>
    <row r="1292" spans="1:12" x14ac:dyDescent="0.25">
      <c r="A1292" s="43"/>
      <c r="B1292" s="43"/>
      <c r="C1292" s="43"/>
      <c r="D1292" s="13"/>
      <c r="E1292" s="31"/>
      <c r="F1292" s="13"/>
      <c r="H1292" s="41"/>
      <c r="I1292" s="13"/>
      <c r="J1292" s="62">
        <f t="shared" si="138"/>
        <v>0</v>
      </c>
      <c r="K1292" s="85"/>
      <c r="L1292" s="82"/>
    </row>
    <row r="1293" spans="1:12" x14ac:dyDescent="0.25">
      <c r="A1293" s="43"/>
      <c r="B1293" s="43"/>
      <c r="C1293" s="43"/>
      <c r="D1293" s="13"/>
      <c r="E1293" s="31"/>
      <c r="F1293" s="13"/>
      <c r="H1293" s="41"/>
      <c r="I1293" s="13"/>
      <c r="J1293" s="62">
        <f t="shared" si="138"/>
        <v>0</v>
      </c>
      <c r="K1293" s="85"/>
      <c r="L1293" s="82"/>
    </row>
    <row r="1294" spans="1:12" x14ac:dyDescent="0.25">
      <c r="A1294" s="43"/>
      <c r="B1294" s="43"/>
      <c r="C1294" s="43"/>
      <c r="D1294" s="13"/>
      <c r="E1294" s="31"/>
      <c r="F1294" s="13"/>
      <c r="H1294" s="41"/>
      <c r="I1294" s="13"/>
      <c r="J1294" s="62">
        <f t="shared" si="138"/>
        <v>0</v>
      </c>
      <c r="K1294" s="85"/>
      <c r="L1294" s="82"/>
    </row>
    <row r="1295" spans="1:12" x14ac:dyDescent="0.25">
      <c r="A1295" s="43"/>
      <c r="B1295" s="43"/>
      <c r="C1295" s="43"/>
      <c r="D1295" s="13"/>
      <c r="E1295" s="31"/>
      <c r="F1295" s="13"/>
      <c r="H1295" s="41"/>
      <c r="I1295" s="13"/>
      <c r="J1295" s="62">
        <f t="shared" si="138"/>
        <v>0</v>
      </c>
      <c r="K1295" s="85"/>
      <c r="L1295" s="82"/>
    </row>
    <row r="1296" spans="1:12" x14ac:dyDescent="0.25">
      <c r="A1296" s="43"/>
      <c r="B1296" s="43"/>
      <c r="C1296" s="43"/>
      <c r="D1296" s="13"/>
      <c r="E1296" s="31"/>
      <c r="F1296" s="13"/>
      <c r="H1296" s="41"/>
      <c r="I1296" s="13"/>
      <c r="J1296" s="62">
        <f t="shared" si="138"/>
        <v>0</v>
      </c>
      <c r="K1296" s="85"/>
      <c r="L1296" s="82"/>
    </row>
    <row r="1297" spans="1:12" x14ac:dyDescent="0.25">
      <c r="A1297" s="43"/>
      <c r="B1297" s="43"/>
      <c r="C1297" s="43"/>
      <c r="D1297" s="13"/>
      <c r="E1297" s="31"/>
      <c r="F1297" s="13"/>
      <c r="H1297" s="41"/>
      <c r="I1297" s="13"/>
      <c r="J1297" s="62">
        <f t="shared" si="138"/>
        <v>0</v>
      </c>
      <c r="K1297" s="85"/>
      <c r="L1297" s="82"/>
    </row>
    <row r="1298" spans="1:12" x14ac:dyDescent="0.25">
      <c r="A1298" s="43"/>
      <c r="B1298" s="43"/>
      <c r="C1298" s="43"/>
      <c r="D1298" s="13"/>
      <c r="E1298" s="31"/>
      <c r="F1298" s="13"/>
      <c r="H1298" s="41"/>
      <c r="I1298" s="13"/>
      <c r="J1298" s="62">
        <f t="shared" si="138"/>
        <v>0</v>
      </c>
      <c r="K1298" s="85"/>
      <c r="L1298" s="82"/>
    </row>
    <row r="1299" spans="1:12" x14ac:dyDescent="0.25">
      <c r="A1299" s="43"/>
      <c r="B1299" s="43"/>
      <c r="C1299" s="43"/>
      <c r="D1299" s="13"/>
      <c r="E1299" s="31"/>
      <c r="F1299" s="13"/>
      <c r="H1299" s="41"/>
      <c r="I1299" s="13"/>
      <c r="J1299" s="62">
        <f t="shared" si="138"/>
        <v>0</v>
      </c>
      <c r="K1299" s="85"/>
      <c r="L1299" s="82"/>
    </row>
    <row r="1300" spans="1:12" x14ac:dyDescent="0.25">
      <c r="A1300" s="43"/>
      <c r="B1300" s="43"/>
      <c r="C1300" s="43"/>
      <c r="D1300" s="13"/>
      <c r="E1300" s="31"/>
      <c r="F1300" s="13"/>
      <c r="H1300" s="41"/>
      <c r="I1300" s="13"/>
      <c r="J1300" s="62">
        <f t="shared" si="138"/>
        <v>0</v>
      </c>
      <c r="K1300" s="85"/>
      <c r="L1300" s="82"/>
    </row>
    <row r="1301" spans="1:12" x14ac:dyDescent="0.25">
      <c r="A1301" s="43"/>
      <c r="B1301" s="43"/>
      <c r="C1301" s="43"/>
      <c r="D1301" s="13"/>
      <c r="E1301" s="31"/>
      <c r="F1301" s="13"/>
      <c r="H1301" s="41"/>
      <c r="I1301" s="13"/>
      <c r="J1301" s="62">
        <f t="shared" si="138"/>
        <v>0</v>
      </c>
      <c r="K1301" s="85"/>
      <c r="L1301" s="82"/>
    </row>
    <row r="1302" spans="1:12" x14ac:dyDescent="0.25">
      <c r="A1302" s="43"/>
      <c r="B1302" s="43"/>
      <c r="C1302" s="43"/>
      <c r="D1302" s="13"/>
      <c r="E1302" s="31"/>
      <c r="F1302" s="13"/>
      <c r="H1302" s="41"/>
      <c r="I1302" s="13"/>
      <c r="J1302" s="62">
        <f t="shared" si="138"/>
        <v>0</v>
      </c>
      <c r="K1302" s="85"/>
      <c r="L1302" s="82"/>
    </row>
    <row r="1303" spans="1:12" x14ac:dyDescent="0.25">
      <c r="A1303" s="43"/>
      <c r="B1303" s="43"/>
      <c r="C1303" s="43"/>
      <c r="D1303" s="13"/>
      <c r="E1303" s="31"/>
      <c r="F1303" s="13"/>
      <c r="H1303" s="41"/>
      <c r="I1303" s="13"/>
      <c r="J1303" s="62">
        <f t="shared" si="138"/>
        <v>0</v>
      </c>
      <c r="K1303" s="85"/>
      <c r="L1303" s="82"/>
    </row>
    <row r="1304" spans="1:12" x14ac:dyDescent="0.25">
      <c r="A1304" s="43"/>
      <c r="B1304" s="43"/>
      <c r="C1304" s="43"/>
      <c r="D1304" s="13"/>
      <c r="E1304" s="31"/>
      <c r="F1304" s="13"/>
      <c r="H1304" s="41"/>
      <c r="I1304" s="13"/>
      <c r="J1304" s="62">
        <f t="shared" si="138"/>
        <v>0</v>
      </c>
      <c r="K1304" s="85"/>
      <c r="L1304" s="82"/>
    </row>
    <row r="1305" spans="1:12" x14ac:dyDescent="0.25">
      <c r="A1305" s="43"/>
      <c r="B1305" s="43"/>
      <c r="C1305" s="43"/>
      <c r="D1305" s="13"/>
      <c r="E1305" s="31"/>
      <c r="F1305" s="13"/>
      <c r="H1305" s="41"/>
      <c r="I1305" s="13"/>
      <c r="J1305" s="62">
        <f t="shared" si="138"/>
        <v>0</v>
      </c>
      <c r="K1305" s="85"/>
      <c r="L1305" s="82"/>
    </row>
    <row r="1306" spans="1:12" x14ac:dyDescent="0.25">
      <c r="A1306" s="43"/>
      <c r="B1306" s="43"/>
      <c r="C1306" s="43"/>
      <c r="D1306" s="13"/>
      <c r="E1306" s="31"/>
      <c r="F1306" s="13"/>
      <c r="H1306" s="41"/>
      <c r="I1306" s="13"/>
      <c r="J1306" s="62">
        <f t="shared" si="138"/>
        <v>0</v>
      </c>
      <c r="K1306" s="85"/>
      <c r="L1306" s="82"/>
    </row>
    <row r="1307" spans="1:12" x14ac:dyDescent="0.25">
      <c r="A1307" s="43"/>
      <c r="B1307" s="43"/>
      <c r="C1307" s="43"/>
      <c r="D1307" s="13"/>
      <c r="E1307" s="31"/>
      <c r="F1307" s="13"/>
      <c r="H1307" s="41"/>
      <c r="I1307" s="13"/>
      <c r="J1307" s="62">
        <f t="shared" si="138"/>
        <v>0</v>
      </c>
      <c r="K1307" s="85"/>
      <c r="L1307" s="82"/>
    </row>
    <row r="1308" spans="1:12" x14ac:dyDescent="0.25">
      <c r="A1308" s="43"/>
      <c r="B1308" s="43"/>
      <c r="C1308" s="43"/>
      <c r="D1308" s="13"/>
      <c r="E1308" s="31"/>
      <c r="F1308" s="13"/>
      <c r="H1308" s="41"/>
      <c r="I1308" s="13"/>
      <c r="J1308" s="62">
        <f t="shared" si="138"/>
        <v>0</v>
      </c>
      <c r="K1308" s="85"/>
      <c r="L1308" s="82"/>
    </row>
    <row r="1309" spans="1:12" x14ac:dyDescent="0.25">
      <c r="A1309" s="43"/>
      <c r="B1309" s="43"/>
      <c r="C1309" s="43"/>
      <c r="D1309" s="13"/>
      <c r="E1309" s="31"/>
      <c r="F1309" s="13"/>
      <c r="H1309" s="41"/>
      <c r="I1309" s="13"/>
      <c r="J1309" s="62">
        <f t="shared" si="138"/>
        <v>0</v>
      </c>
      <c r="K1309" s="85"/>
      <c r="L1309" s="82"/>
    </row>
    <row r="1310" spans="1:12" x14ac:dyDescent="0.25">
      <c r="A1310" s="43"/>
      <c r="B1310" s="43"/>
      <c r="C1310" s="43"/>
      <c r="D1310" s="13"/>
      <c r="E1310" s="31"/>
      <c r="F1310" s="13"/>
      <c r="H1310" s="41"/>
      <c r="I1310" s="13"/>
      <c r="J1310" s="62">
        <f t="shared" si="138"/>
        <v>0</v>
      </c>
      <c r="K1310" s="85"/>
      <c r="L1310" s="82"/>
    </row>
    <row r="1311" spans="1:12" x14ac:dyDescent="0.25">
      <c r="A1311" s="43"/>
      <c r="B1311" s="43"/>
      <c r="C1311" s="43"/>
      <c r="D1311" s="13"/>
      <c r="E1311" s="31"/>
      <c r="F1311" s="13"/>
      <c r="H1311" s="41"/>
      <c r="I1311" s="13"/>
      <c r="J1311" s="62">
        <f t="shared" si="138"/>
        <v>0</v>
      </c>
      <c r="K1311" s="85"/>
      <c r="L1311" s="82"/>
    </row>
    <row r="1312" spans="1:12" x14ac:dyDescent="0.25">
      <c r="A1312" s="43"/>
      <c r="B1312" s="43"/>
      <c r="C1312" s="43"/>
      <c r="D1312" s="13"/>
      <c r="E1312" s="31"/>
      <c r="F1312" s="13"/>
      <c r="H1312" s="41"/>
      <c r="I1312" s="13"/>
      <c r="J1312" s="62">
        <f t="shared" si="138"/>
        <v>0</v>
      </c>
      <c r="K1312" s="85"/>
      <c r="L1312" s="82"/>
    </row>
    <row r="1313" spans="1:12" x14ac:dyDescent="0.25">
      <c r="A1313" s="43"/>
      <c r="B1313" s="43"/>
      <c r="C1313" s="43"/>
      <c r="D1313" s="13"/>
      <c r="E1313" s="31"/>
      <c r="F1313" s="13"/>
      <c r="H1313" s="41"/>
      <c r="I1313" s="13"/>
      <c r="J1313" s="62">
        <f t="shared" si="138"/>
        <v>0</v>
      </c>
      <c r="K1313" s="85"/>
      <c r="L1313" s="82"/>
    </row>
    <row r="1314" spans="1:12" x14ac:dyDescent="0.25">
      <c r="A1314" s="43"/>
      <c r="B1314" s="43"/>
      <c r="C1314" s="43"/>
      <c r="D1314" s="13"/>
      <c r="E1314" s="31"/>
      <c r="F1314" s="13"/>
      <c r="H1314" s="41"/>
      <c r="I1314" s="13"/>
      <c r="J1314" s="62">
        <f t="shared" si="138"/>
        <v>0</v>
      </c>
      <c r="K1314" s="85"/>
      <c r="L1314" s="82"/>
    </row>
    <row r="1315" spans="1:12" x14ac:dyDescent="0.25">
      <c r="A1315" s="43"/>
      <c r="B1315" s="43"/>
      <c r="C1315" s="43"/>
      <c r="D1315" s="13"/>
      <c r="E1315" s="31"/>
      <c r="F1315" s="13"/>
      <c r="H1315" s="41"/>
      <c r="I1315" s="13"/>
      <c r="J1315" s="62">
        <f t="shared" si="138"/>
        <v>0</v>
      </c>
      <c r="K1315" s="85"/>
      <c r="L1315" s="82"/>
    </row>
    <row r="1316" spans="1:12" x14ac:dyDescent="0.25">
      <c r="A1316" s="43"/>
      <c r="B1316" s="43"/>
      <c r="C1316" s="43"/>
      <c r="D1316" s="13"/>
      <c r="E1316" s="31"/>
      <c r="F1316" s="13"/>
      <c r="H1316" s="41"/>
      <c r="I1316" s="13"/>
      <c r="J1316" s="62">
        <f t="shared" si="138"/>
        <v>0</v>
      </c>
      <c r="K1316" s="85"/>
      <c r="L1316" s="82"/>
    </row>
    <row r="1317" spans="1:12" x14ac:dyDescent="0.25">
      <c r="A1317" s="43"/>
      <c r="B1317" s="43"/>
      <c r="C1317" s="43"/>
      <c r="D1317" s="13"/>
      <c r="E1317" s="31"/>
      <c r="F1317" s="13"/>
      <c r="H1317" s="41"/>
      <c r="I1317" s="13"/>
      <c r="J1317" s="62">
        <f t="shared" si="138"/>
        <v>0</v>
      </c>
      <c r="K1317" s="85"/>
      <c r="L1317" s="82"/>
    </row>
    <row r="1318" spans="1:12" x14ac:dyDescent="0.25">
      <c r="A1318" s="43"/>
      <c r="B1318" s="43"/>
      <c r="C1318" s="43"/>
      <c r="D1318" s="13"/>
      <c r="E1318" s="31"/>
      <c r="F1318" s="13"/>
      <c r="H1318" s="41"/>
      <c r="I1318" s="13"/>
      <c r="J1318" s="62">
        <f t="shared" si="138"/>
        <v>0</v>
      </c>
      <c r="K1318" s="85"/>
      <c r="L1318" s="82"/>
    </row>
    <row r="1319" spans="1:12" x14ac:dyDescent="0.25">
      <c r="A1319" s="43"/>
      <c r="B1319" s="43"/>
      <c r="C1319" s="43"/>
      <c r="D1319" s="13"/>
      <c r="E1319" s="31"/>
      <c r="F1319" s="13"/>
      <c r="H1319" s="41"/>
      <c r="I1319" s="13"/>
      <c r="J1319" s="62">
        <f t="shared" si="138"/>
        <v>0</v>
      </c>
      <c r="K1319" s="85"/>
      <c r="L1319" s="82"/>
    </row>
    <row r="1320" spans="1:12" x14ac:dyDescent="0.25">
      <c r="A1320" s="43"/>
      <c r="B1320" s="43"/>
      <c r="C1320" s="43"/>
      <c r="D1320" s="13"/>
      <c r="E1320" s="31"/>
      <c r="F1320" s="13"/>
      <c r="H1320" s="41"/>
      <c r="I1320" s="13"/>
      <c r="J1320" s="62">
        <f t="shared" si="138"/>
        <v>0</v>
      </c>
      <c r="K1320" s="85"/>
      <c r="L1320" s="82"/>
    </row>
    <row r="1321" spans="1:12" x14ac:dyDescent="0.25">
      <c r="A1321" s="43"/>
      <c r="B1321" s="43"/>
      <c r="C1321" s="43"/>
      <c r="D1321" s="13"/>
      <c r="E1321" s="31"/>
      <c r="F1321" s="13"/>
      <c r="H1321" s="41"/>
      <c r="I1321" s="13"/>
      <c r="J1321" s="62">
        <f t="shared" si="138"/>
        <v>0</v>
      </c>
      <c r="K1321" s="85"/>
      <c r="L1321" s="82"/>
    </row>
    <row r="1322" spans="1:12" x14ac:dyDescent="0.25">
      <c r="A1322" s="43"/>
      <c r="B1322" s="43"/>
      <c r="C1322" s="43"/>
      <c r="D1322" s="13"/>
      <c r="E1322" s="31"/>
      <c r="F1322" s="13"/>
      <c r="H1322" s="41"/>
      <c r="I1322" s="13"/>
      <c r="J1322" s="62">
        <f t="shared" si="138"/>
        <v>0</v>
      </c>
      <c r="K1322" s="85"/>
      <c r="L1322" s="82"/>
    </row>
    <row r="1323" spans="1:12" x14ac:dyDescent="0.25">
      <c r="A1323" s="43"/>
      <c r="B1323" s="43"/>
      <c r="C1323" s="43"/>
      <c r="D1323" s="13"/>
      <c r="E1323" s="31"/>
      <c r="F1323" s="13"/>
      <c r="H1323" s="41"/>
      <c r="I1323" s="13"/>
      <c r="J1323" s="62">
        <f t="shared" si="138"/>
        <v>0</v>
      </c>
      <c r="K1323" s="85"/>
      <c r="L1323" s="82"/>
    </row>
    <row r="1324" spans="1:12" x14ac:dyDescent="0.25">
      <c r="A1324" s="43"/>
      <c r="B1324" s="43"/>
      <c r="C1324" s="43"/>
      <c r="D1324" s="13"/>
      <c r="E1324" s="31"/>
      <c r="F1324" s="13"/>
      <c r="H1324" s="41"/>
      <c r="I1324" s="13"/>
      <c r="J1324" s="62">
        <f t="shared" si="138"/>
        <v>0</v>
      </c>
      <c r="K1324" s="85"/>
      <c r="L1324" s="82"/>
    </row>
    <row r="1325" spans="1:12" x14ac:dyDescent="0.25">
      <c r="A1325" s="43"/>
      <c r="B1325" s="43"/>
      <c r="C1325" s="43"/>
      <c r="D1325" s="13"/>
      <c r="E1325" s="31"/>
      <c r="F1325" s="13"/>
      <c r="H1325" s="41"/>
      <c r="I1325" s="13"/>
      <c r="J1325" s="62">
        <f t="shared" si="138"/>
        <v>0</v>
      </c>
      <c r="K1325" s="85"/>
      <c r="L1325" s="82"/>
    </row>
    <row r="1326" spans="1:12" x14ac:dyDescent="0.25">
      <c r="A1326" s="43"/>
      <c r="B1326" s="43"/>
      <c r="C1326" s="43"/>
      <c r="D1326" s="13"/>
      <c r="E1326" s="31"/>
      <c r="F1326" s="13"/>
      <c r="H1326" s="41"/>
      <c r="I1326" s="13"/>
      <c r="J1326" s="62">
        <f t="shared" si="138"/>
        <v>0</v>
      </c>
      <c r="K1326" s="85"/>
      <c r="L1326" s="82"/>
    </row>
    <row r="1327" spans="1:12" x14ac:dyDescent="0.25">
      <c r="A1327" s="43"/>
      <c r="B1327" s="43"/>
      <c r="C1327" s="43"/>
      <c r="D1327" s="13"/>
      <c r="E1327" s="31"/>
      <c r="F1327" s="13"/>
      <c r="H1327" s="41"/>
      <c r="I1327" s="13"/>
      <c r="J1327" s="62">
        <f t="shared" si="138"/>
        <v>0</v>
      </c>
      <c r="K1327" s="85"/>
      <c r="L1327" s="82"/>
    </row>
    <row r="1328" spans="1:12" x14ac:dyDescent="0.25">
      <c r="A1328" s="43"/>
      <c r="B1328" s="43"/>
      <c r="C1328" s="43"/>
      <c r="D1328" s="13"/>
      <c r="E1328" s="31"/>
      <c r="F1328" s="13"/>
      <c r="H1328" s="41"/>
      <c r="I1328" s="13"/>
      <c r="J1328" s="62">
        <f t="shared" si="138"/>
        <v>0</v>
      </c>
      <c r="K1328" s="85"/>
      <c r="L1328" s="82"/>
    </row>
    <row r="1329" spans="1:12" x14ac:dyDescent="0.25">
      <c r="A1329" s="43"/>
      <c r="B1329" s="43"/>
      <c r="C1329" s="43"/>
      <c r="D1329" s="13"/>
      <c r="E1329" s="31"/>
      <c r="F1329" s="13"/>
      <c r="H1329" s="41"/>
      <c r="I1329" s="13"/>
      <c r="J1329" s="62">
        <f t="shared" si="138"/>
        <v>0</v>
      </c>
      <c r="K1329" s="85"/>
      <c r="L1329" s="82"/>
    </row>
    <row r="1330" spans="1:12" x14ac:dyDescent="0.25">
      <c r="A1330" s="43"/>
      <c r="B1330" s="43"/>
      <c r="C1330" s="43"/>
      <c r="D1330" s="13"/>
      <c r="E1330" s="31"/>
      <c r="F1330" s="13"/>
      <c r="H1330" s="41"/>
      <c r="I1330" s="13"/>
      <c r="J1330" s="62">
        <f t="shared" si="138"/>
        <v>0</v>
      </c>
      <c r="K1330" s="85"/>
      <c r="L1330" s="82"/>
    </row>
    <row r="1331" spans="1:12" x14ac:dyDescent="0.25">
      <c r="A1331" s="43"/>
      <c r="B1331" s="43"/>
      <c r="C1331" s="43"/>
      <c r="D1331" s="13"/>
      <c r="E1331" s="31"/>
      <c r="F1331" s="13"/>
      <c r="H1331" s="41"/>
      <c r="I1331" s="13"/>
      <c r="J1331" s="62">
        <f t="shared" si="138"/>
        <v>0</v>
      </c>
      <c r="K1331" s="85"/>
      <c r="L1331" s="82"/>
    </row>
    <row r="1332" spans="1:12" x14ac:dyDescent="0.25">
      <c r="A1332" s="43"/>
      <c r="B1332" s="43"/>
      <c r="C1332" s="43"/>
      <c r="D1332" s="13"/>
      <c r="E1332" s="31"/>
      <c r="F1332" s="13"/>
      <c r="H1332" s="41"/>
      <c r="I1332" s="13"/>
      <c r="J1332" s="62">
        <f t="shared" si="138"/>
        <v>0</v>
      </c>
      <c r="K1332" s="85"/>
      <c r="L1332" s="82"/>
    </row>
    <row r="1333" spans="1:12" x14ac:dyDescent="0.25">
      <c r="A1333" s="43"/>
      <c r="B1333" s="43"/>
      <c r="C1333" s="43"/>
      <c r="D1333" s="13"/>
      <c r="E1333" s="31"/>
      <c r="F1333" s="13"/>
      <c r="H1333" s="41"/>
      <c r="I1333" s="13"/>
      <c r="J1333" s="62">
        <f t="shared" si="138"/>
        <v>0</v>
      </c>
      <c r="K1333" s="85"/>
      <c r="L1333" s="82"/>
    </row>
    <row r="1334" spans="1:12" x14ac:dyDescent="0.25">
      <c r="A1334" s="43"/>
      <c r="B1334" s="43"/>
      <c r="C1334" s="43"/>
      <c r="D1334" s="13"/>
      <c r="E1334" s="31"/>
      <c r="F1334" s="13"/>
      <c r="H1334" s="41"/>
      <c r="I1334" s="13"/>
      <c r="J1334" s="62">
        <f t="shared" si="138"/>
        <v>0</v>
      </c>
      <c r="K1334" s="85"/>
      <c r="L1334" s="82"/>
    </row>
    <row r="1335" spans="1:12" x14ac:dyDescent="0.25">
      <c r="A1335" s="43"/>
      <c r="B1335" s="43"/>
      <c r="C1335" s="43"/>
      <c r="D1335" s="13"/>
      <c r="E1335" s="31"/>
      <c r="F1335" s="13"/>
      <c r="H1335" s="41"/>
      <c r="I1335" s="13"/>
      <c r="J1335" s="62">
        <f t="shared" si="138"/>
        <v>0</v>
      </c>
      <c r="K1335" s="85"/>
      <c r="L1335" s="82"/>
    </row>
    <row r="1336" spans="1:12" x14ac:dyDescent="0.25">
      <c r="A1336" s="43"/>
      <c r="B1336" s="43"/>
      <c r="C1336" s="43"/>
      <c r="D1336" s="13"/>
      <c r="E1336" s="31"/>
      <c r="F1336" s="13"/>
      <c r="H1336" s="41"/>
      <c r="I1336" s="13"/>
      <c r="J1336" s="62">
        <f t="shared" si="138"/>
        <v>0</v>
      </c>
      <c r="K1336" s="85"/>
      <c r="L1336" s="82"/>
    </row>
    <row r="1337" spans="1:12" x14ac:dyDescent="0.25">
      <c r="A1337" s="43"/>
      <c r="B1337" s="43"/>
      <c r="C1337" s="43"/>
      <c r="D1337" s="13"/>
      <c r="E1337" s="31"/>
      <c r="F1337" s="13"/>
      <c r="H1337" s="41"/>
      <c r="I1337" s="13"/>
      <c r="J1337" s="62">
        <f t="shared" si="138"/>
        <v>0</v>
      </c>
      <c r="K1337" s="85"/>
      <c r="L1337" s="82"/>
    </row>
    <row r="1338" spans="1:12" x14ac:dyDescent="0.25">
      <c r="A1338" s="43"/>
      <c r="B1338" s="43"/>
      <c r="C1338" s="43"/>
      <c r="D1338" s="13"/>
      <c r="E1338" s="31"/>
      <c r="F1338" s="13"/>
      <c r="H1338" s="41"/>
      <c r="I1338" s="13"/>
      <c r="J1338" s="62">
        <f t="shared" si="138"/>
        <v>0</v>
      </c>
      <c r="K1338" s="85"/>
      <c r="L1338" s="82"/>
    </row>
    <row r="1339" spans="1:12" x14ac:dyDescent="0.25">
      <c r="A1339" s="43"/>
      <c r="B1339" s="43"/>
      <c r="C1339" s="43"/>
      <c r="D1339" s="13"/>
      <c r="E1339" s="31"/>
      <c r="F1339" s="13"/>
      <c r="H1339" s="41"/>
      <c r="I1339" s="13"/>
      <c r="J1339" s="62">
        <f t="shared" si="138"/>
        <v>0</v>
      </c>
      <c r="K1339" s="85"/>
      <c r="L1339" s="82"/>
    </row>
    <row r="1340" spans="1:12" x14ac:dyDescent="0.25">
      <c r="A1340" s="43"/>
      <c r="B1340" s="43"/>
      <c r="C1340" s="43"/>
      <c r="D1340" s="13"/>
      <c r="E1340" s="31"/>
      <c r="F1340" s="13"/>
      <c r="H1340" s="41"/>
      <c r="I1340" s="13"/>
      <c r="J1340" s="62">
        <f t="shared" si="138"/>
        <v>0</v>
      </c>
      <c r="K1340" s="85"/>
      <c r="L1340" s="82"/>
    </row>
    <row r="1341" spans="1:12" x14ac:dyDescent="0.25">
      <c r="A1341" s="43"/>
      <c r="B1341" s="43"/>
      <c r="C1341" s="43"/>
      <c r="D1341" s="13"/>
      <c r="E1341" s="31"/>
      <c r="F1341" s="13"/>
      <c r="H1341" s="41"/>
      <c r="I1341" s="13"/>
      <c r="J1341" s="62">
        <f t="shared" si="138"/>
        <v>0</v>
      </c>
      <c r="K1341" s="85"/>
      <c r="L1341" s="82"/>
    </row>
    <row r="1342" spans="1:12" x14ac:dyDescent="0.25">
      <c r="A1342" s="43"/>
      <c r="B1342" s="43"/>
      <c r="C1342" s="43"/>
      <c r="D1342" s="13"/>
      <c r="E1342" s="31"/>
      <c r="F1342" s="13"/>
      <c r="H1342" s="41"/>
      <c r="I1342" s="13"/>
      <c r="J1342" s="62">
        <f t="shared" si="138"/>
        <v>0</v>
      </c>
      <c r="K1342" s="85"/>
      <c r="L1342" s="82"/>
    </row>
    <row r="1343" spans="1:12" x14ac:dyDescent="0.25">
      <c r="A1343" s="43"/>
      <c r="B1343" s="43"/>
      <c r="C1343" s="43"/>
      <c r="D1343" s="13"/>
      <c r="E1343" s="31"/>
      <c r="F1343" s="13"/>
      <c r="H1343" s="41"/>
      <c r="I1343" s="13"/>
      <c r="J1343" s="62">
        <f t="shared" si="138"/>
        <v>0</v>
      </c>
      <c r="K1343" s="85"/>
      <c r="L1343" s="82"/>
    </row>
    <row r="1344" spans="1:12" x14ac:dyDescent="0.25">
      <c r="A1344" s="43"/>
      <c r="B1344" s="43"/>
      <c r="C1344" s="43"/>
      <c r="D1344" s="13"/>
      <c r="E1344" s="31"/>
      <c r="F1344" s="13"/>
      <c r="H1344" s="41"/>
      <c r="I1344" s="13"/>
      <c r="J1344" s="62">
        <f t="shared" si="138"/>
        <v>0</v>
      </c>
      <c r="K1344" s="85"/>
      <c r="L1344" s="82"/>
    </row>
    <row r="1345" spans="1:12" x14ac:dyDescent="0.25">
      <c r="A1345" s="43"/>
      <c r="B1345" s="43"/>
      <c r="C1345" s="43"/>
      <c r="D1345" s="13"/>
      <c r="E1345" s="31"/>
      <c r="F1345" s="13"/>
      <c r="H1345" s="41"/>
      <c r="I1345" s="13"/>
      <c r="J1345" s="62">
        <f t="shared" si="138"/>
        <v>0</v>
      </c>
      <c r="K1345" s="85"/>
      <c r="L1345" s="82"/>
    </row>
    <row r="1346" spans="1:12" x14ac:dyDescent="0.25">
      <c r="A1346" s="43"/>
      <c r="B1346" s="43"/>
      <c r="C1346" s="43"/>
      <c r="D1346" s="13"/>
      <c r="E1346" s="31"/>
      <c r="F1346" s="13"/>
      <c r="H1346" s="41"/>
      <c r="I1346" s="13"/>
      <c r="J1346" s="62">
        <f t="shared" ref="J1346:J1409" si="139">E1346</f>
        <v>0</v>
      </c>
      <c r="K1346" s="85"/>
      <c r="L1346" s="82"/>
    </row>
    <row r="1347" spans="1:12" x14ac:dyDescent="0.25">
      <c r="A1347" s="43"/>
      <c r="B1347" s="43"/>
      <c r="C1347" s="43"/>
      <c r="D1347" s="13"/>
      <c r="E1347" s="31"/>
      <c r="F1347" s="13"/>
      <c r="H1347" s="41"/>
      <c r="I1347" s="13"/>
      <c r="J1347" s="62">
        <f t="shared" si="139"/>
        <v>0</v>
      </c>
      <c r="K1347" s="85"/>
      <c r="L1347" s="82"/>
    </row>
    <row r="1348" spans="1:12" x14ac:dyDescent="0.25">
      <c r="A1348" s="43"/>
      <c r="B1348" s="43"/>
      <c r="C1348" s="43"/>
      <c r="D1348" s="13"/>
      <c r="E1348" s="31"/>
      <c r="F1348" s="13"/>
      <c r="H1348" s="41"/>
      <c r="I1348" s="13"/>
      <c r="J1348" s="62">
        <f t="shared" si="139"/>
        <v>0</v>
      </c>
      <c r="K1348" s="85"/>
      <c r="L1348" s="82"/>
    </row>
    <row r="1349" spans="1:12" x14ac:dyDescent="0.25">
      <c r="A1349" s="43"/>
      <c r="B1349" s="43"/>
      <c r="C1349" s="43"/>
      <c r="D1349" s="13"/>
      <c r="E1349" s="31"/>
      <c r="F1349" s="13"/>
      <c r="H1349" s="41"/>
      <c r="I1349" s="13"/>
      <c r="J1349" s="62">
        <f t="shared" si="139"/>
        <v>0</v>
      </c>
      <c r="K1349" s="85"/>
      <c r="L1349" s="82"/>
    </row>
    <row r="1350" spans="1:12" x14ac:dyDescent="0.25">
      <c r="A1350" s="43"/>
      <c r="B1350" s="43"/>
      <c r="C1350" s="43"/>
      <c r="D1350" s="13"/>
      <c r="E1350" s="31"/>
      <c r="F1350" s="13"/>
      <c r="H1350" s="41"/>
      <c r="I1350" s="13"/>
      <c r="J1350" s="62">
        <f t="shared" si="139"/>
        <v>0</v>
      </c>
      <c r="K1350" s="85"/>
      <c r="L1350" s="82"/>
    </row>
    <row r="1351" spans="1:12" x14ac:dyDescent="0.25">
      <c r="A1351" s="43"/>
      <c r="B1351" s="43"/>
      <c r="C1351" s="43"/>
      <c r="D1351" s="13"/>
      <c r="E1351" s="31"/>
      <c r="F1351" s="13"/>
      <c r="H1351" s="41"/>
      <c r="I1351" s="13"/>
      <c r="J1351" s="62">
        <f t="shared" si="139"/>
        <v>0</v>
      </c>
      <c r="K1351" s="85"/>
      <c r="L1351" s="82"/>
    </row>
    <row r="1352" spans="1:12" x14ac:dyDescent="0.25">
      <c r="A1352" s="43"/>
      <c r="B1352" s="43"/>
      <c r="C1352" s="43"/>
      <c r="D1352" s="13"/>
      <c r="E1352" s="31"/>
      <c r="F1352" s="13"/>
      <c r="H1352" s="41"/>
      <c r="I1352" s="13"/>
      <c r="J1352" s="62">
        <f t="shared" si="139"/>
        <v>0</v>
      </c>
      <c r="K1352" s="85"/>
      <c r="L1352" s="82"/>
    </row>
    <row r="1353" spans="1:12" x14ac:dyDescent="0.25">
      <c r="A1353" s="43"/>
      <c r="B1353" s="43"/>
      <c r="C1353" s="43"/>
      <c r="D1353" s="13"/>
      <c r="E1353" s="31"/>
      <c r="F1353" s="13"/>
      <c r="H1353" s="41"/>
      <c r="I1353" s="13"/>
      <c r="J1353" s="62">
        <f t="shared" si="139"/>
        <v>0</v>
      </c>
      <c r="K1353" s="85"/>
      <c r="L1353" s="82"/>
    </row>
    <row r="1354" spans="1:12" x14ac:dyDescent="0.25">
      <c r="A1354" s="43"/>
      <c r="B1354" s="43"/>
      <c r="C1354" s="43"/>
      <c r="D1354" s="13"/>
      <c r="E1354" s="31"/>
      <c r="F1354" s="13"/>
      <c r="H1354" s="41"/>
      <c r="I1354" s="13"/>
      <c r="J1354" s="62">
        <f t="shared" si="139"/>
        <v>0</v>
      </c>
      <c r="K1354" s="85"/>
      <c r="L1354" s="82"/>
    </row>
    <row r="1355" spans="1:12" x14ac:dyDescent="0.25">
      <c r="A1355" s="43"/>
      <c r="B1355" s="43"/>
      <c r="C1355" s="43"/>
      <c r="D1355" s="13"/>
      <c r="E1355" s="31"/>
      <c r="F1355" s="13"/>
      <c r="H1355" s="41"/>
      <c r="I1355" s="13"/>
      <c r="J1355" s="62">
        <f t="shared" si="139"/>
        <v>0</v>
      </c>
      <c r="K1355" s="85"/>
      <c r="L1355" s="82"/>
    </row>
    <row r="1356" spans="1:12" x14ac:dyDescent="0.25">
      <c r="A1356" s="43"/>
      <c r="B1356" s="43"/>
      <c r="C1356" s="43"/>
      <c r="D1356" s="13"/>
      <c r="E1356" s="31"/>
      <c r="F1356" s="13"/>
      <c r="H1356" s="41"/>
      <c r="I1356" s="13"/>
      <c r="J1356" s="62">
        <f t="shared" si="139"/>
        <v>0</v>
      </c>
      <c r="K1356" s="85"/>
      <c r="L1356" s="82"/>
    </row>
    <row r="1357" spans="1:12" x14ac:dyDescent="0.25">
      <c r="A1357" s="43"/>
      <c r="B1357" s="43"/>
      <c r="C1357" s="43"/>
      <c r="D1357" s="13"/>
      <c r="E1357" s="31"/>
      <c r="F1357" s="13"/>
      <c r="H1357" s="41"/>
      <c r="I1357" s="13"/>
      <c r="J1357" s="62">
        <f t="shared" si="139"/>
        <v>0</v>
      </c>
      <c r="K1357" s="85"/>
      <c r="L1357" s="82"/>
    </row>
    <row r="1358" spans="1:12" x14ac:dyDescent="0.25">
      <c r="A1358" s="43"/>
      <c r="B1358" s="43"/>
      <c r="C1358" s="43"/>
      <c r="D1358" s="13"/>
      <c r="E1358" s="31"/>
      <c r="F1358" s="13"/>
      <c r="H1358" s="41"/>
      <c r="I1358" s="13"/>
      <c r="J1358" s="62">
        <f t="shared" si="139"/>
        <v>0</v>
      </c>
      <c r="K1358" s="85"/>
      <c r="L1358" s="82"/>
    </row>
    <row r="1359" spans="1:12" x14ac:dyDescent="0.25">
      <c r="A1359" s="43"/>
      <c r="B1359" s="43"/>
      <c r="C1359" s="43"/>
      <c r="D1359" s="13"/>
      <c r="E1359" s="31"/>
      <c r="F1359" s="13"/>
      <c r="H1359" s="41"/>
      <c r="I1359" s="13"/>
      <c r="J1359" s="62">
        <f t="shared" si="139"/>
        <v>0</v>
      </c>
      <c r="K1359" s="85"/>
      <c r="L1359" s="82"/>
    </row>
    <row r="1360" spans="1:12" x14ac:dyDescent="0.25">
      <c r="A1360" s="43"/>
      <c r="B1360" s="43"/>
      <c r="C1360" s="43"/>
      <c r="D1360" s="13"/>
      <c r="E1360" s="31"/>
      <c r="F1360" s="13"/>
      <c r="H1360" s="41"/>
      <c r="I1360" s="13"/>
      <c r="J1360" s="62">
        <f t="shared" si="139"/>
        <v>0</v>
      </c>
      <c r="K1360" s="85"/>
      <c r="L1360" s="82"/>
    </row>
    <row r="1361" spans="1:12" x14ac:dyDescent="0.25">
      <c r="A1361" s="43"/>
      <c r="B1361" s="43"/>
      <c r="C1361" s="43"/>
      <c r="D1361" s="13"/>
      <c r="E1361" s="31"/>
      <c r="F1361" s="13"/>
      <c r="H1361" s="41"/>
      <c r="I1361" s="13"/>
      <c r="J1361" s="62">
        <f t="shared" si="139"/>
        <v>0</v>
      </c>
      <c r="K1361" s="85"/>
      <c r="L1361" s="82"/>
    </row>
    <row r="1362" spans="1:12" x14ac:dyDescent="0.25">
      <c r="A1362" s="43"/>
      <c r="B1362" s="43"/>
      <c r="C1362" s="43"/>
      <c r="D1362" s="13"/>
      <c r="E1362" s="31"/>
      <c r="F1362" s="13"/>
      <c r="H1362" s="41"/>
      <c r="I1362" s="13"/>
      <c r="J1362" s="62">
        <f t="shared" si="139"/>
        <v>0</v>
      </c>
      <c r="K1362" s="85"/>
      <c r="L1362" s="82"/>
    </row>
    <row r="1363" spans="1:12" x14ac:dyDescent="0.25">
      <c r="A1363" s="43"/>
      <c r="B1363" s="43"/>
      <c r="C1363" s="43"/>
      <c r="D1363" s="13"/>
      <c r="E1363" s="31"/>
      <c r="F1363" s="13"/>
      <c r="H1363" s="41"/>
      <c r="I1363" s="13"/>
      <c r="J1363" s="62">
        <f t="shared" si="139"/>
        <v>0</v>
      </c>
      <c r="K1363" s="85"/>
      <c r="L1363" s="82"/>
    </row>
    <row r="1364" spans="1:12" x14ac:dyDescent="0.25">
      <c r="A1364" s="43"/>
      <c r="B1364" s="43"/>
      <c r="C1364" s="43"/>
      <c r="D1364" s="13"/>
      <c r="E1364" s="31"/>
      <c r="F1364" s="13"/>
      <c r="H1364" s="41"/>
      <c r="I1364" s="13"/>
      <c r="J1364" s="62">
        <f t="shared" si="139"/>
        <v>0</v>
      </c>
      <c r="K1364" s="85"/>
      <c r="L1364" s="82"/>
    </row>
    <row r="1365" spans="1:12" x14ac:dyDescent="0.25">
      <c r="A1365" s="43"/>
      <c r="B1365" s="43"/>
      <c r="C1365" s="43"/>
      <c r="D1365" s="13"/>
      <c r="E1365" s="31"/>
      <c r="F1365" s="13"/>
      <c r="H1365" s="41"/>
      <c r="I1365" s="13"/>
      <c r="J1365" s="62">
        <f t="shared" si="139"/>
        <v>0</v>
      </c>
      <c r="K1365" s="85"/>
      <c r="L1365" s="82"/>
    </row>
    <row r="1366" spans="1:12" x14ac:dyDescent="0.25">
      <c r="A1366" s="43"/>
      <c r="B1366" s="43"/>
      <c r="C1366" s="43"/>
      <c r="D1366" s="13"/>
      <c r="E1366" s="31"/>
      <c r="F1366" s="13"/>
      <c r="H1366" s="41"/>
      <c r="I1366" s="13"/>
      <c r="J1366" s="62">
        <f t="shared" si="139"/>
        <v>0</v>
      </c>
      <c r="K1366" s="85"/>
      <c r="L1366" s="82"/>
    </row>
    <row r="1367" spans="1:12" x14ac:dyDescent="0.25">
      <c r="A1367" s="43"/>
      <c r="B1367" s="43"/>
      <c r="C1367" s="43"/>
      <c r="D1367" s="13"/>
      <c r="E1367" s="31"/>
      <c r="F1367" s="13"/>
      <c r="H1367" s="41"/>
      <c r="I1367" s="13"/>
      <c r="J1367" s="62">
        <f t="shared" si="139"/>
        <v>0</v>
      </c>
      <c r="K1367" s="85"/>
      <c r="L1367" s="82"/>
    </row>
    <row r="1368" spans="1:12" x14ac:dyDescent="0.25">
      <c r="A1368" s="43"/>
      <c r="B1368" s="43"/>
      <c r="C1368" s="43"/>
      <c r="D1368" s="13"/>
      <c r="E1368" s="31"/>
      <c r="F1368" s="13"/>
      <c r="H1368" s="41"/>
      <c r="I1368" s="13"/>
      <c r="J1368" s="62">
        <f t="shared" si="139"/>
        <v>0</v>
      </c>
      <c r="K1368" s="85"/>
      <c r="L1368" s="82"/>
    </row>
    <row r="1369" spans="1:12" x14ac:dyDescent="0.25">
      <c r="A1369" s="43"/>
      <c r="B1369" s="43"/>
      <c r="C1369" s="43"/>
      <c r="D1369" s="13"/>
      <c r="E1369" s="31"/>
      <c r="F1369" s="13"/>
      <c r="H1369" s="41"/>
      <c r="I1369" s="13"/>
      <c r="J1369" s="62">
        <f t="shared" si="139"/>
        <v>0</v>
      </c>
      <c r="K1369" s="85"/>
      <c r="L1369" s="82"/>
    </row>
    <row r="1370" spans="1:12" x14ac:dyDescent="0.25">
      <c r="A1370" s="43"/>
      <c r="B1370" s="43"/>
      <c r="C1370" s="43"/>
      <c r="D1370" s="13"/>
      <c r="E1370" s="31"/>
      <c r="F1370" s="13"/>
      <c r="H1370" s="41"/>
      <c r="I1370" s="13"/>
      <c r="J1370" s="62">
        <f t="shared" si="139"/>
        <v>0</v>
      </c>
      <c r="K1370" s="85"/>
      <c r="L1370" s="82"/>
    </row>
    <row r="1371" spans="1:12" x14ac:dyDescent="0.25">
      <c r="A1371" s="43"/>
      <c r="B1371" s="43"/>
      <c r="C1371" s="43"/>
      <c r="D1371" s="13"/>
      <c r="E1371" s="31"/>
      <c r="F1371" s="13"/>
      <c r="H1371" s="41"/>
      <c r="I1371" s="13"/>
      <c r="J1371" s="62">
        <f t="shared" si="139"/>
        <v>0</v>
      </c>
      <c r="K1371" s="85"/>
      <c r="L1371" s="82"/>
    </row>
    <row r="1372" spans="1:12" x14ac:dyDescent="0.25">
      <c r="A1372" s="43"/>
      <c r="B1372" s="43"/>
      <c r="C1372" s="43"/>
      <c r="D1372" s="13"/>
      <c r="E1372" s="31"/>
      <c r="F1372" s="13"/>
      <c r="H1372" s="41"/>
      <c r="I1372" s="13"/>
      <c r="J1372" s="62">
        <f t="shared" si="139"/>
        <v>0</v>
      </c>
      <c r="K1372" s="85"/>
      <c r="L1372" s="82"/>
    </row>
    <row r="1373" spans="1:12" x14ac:dyDescent="0.25">
      <c r="A1373" s="43"/>
      <c r="B1373" s="43"/>
      <c r="C1373" s="43"/>
      <c r="D1373" s="13"/>
      <c r="E1373" s="31"/>
      <c r="F1373" s="13"/>
      <c r="H1373" s="41"/>
      <c r="I1373" s="13"/>
      <c r="J1373" s="62">
        <f t="shared" si="139"/>
        <v>0</v>
      </c>
      <c r="K1373" s="85"/>
      <c r="L1373" s="82"/>
    </row>
    <row r="1374" spans="1:12" x14ac:dyDescent="0.25">
      <c r="A1374" s="43"/>
      <c r="B1374" s="43"/>
      <c r="C1374" s="43"/>
      <c r="D1374" s="13"/>
      <c r="E1374" s="31"/>
      <c r="F1374" s="13"/>
      <c r="H1374" s="41"/>
      <c r="I1374" s="13"/>
      <c r="J1374" s="62">
        <f t="shared" si="139"/>
        <v>0</v>
      </c>
      <c r="K1374" s="85"/>
      <c r="L1374" s="82"/>
    </row>
    <row r="1375" spans="1:12" x14ac:dyDescent="0.25">
      <c r="A1375" s="43"/>
      <c r="B1375" s="43"/>
      <c r="C1375" s="43"/>
      <c r="D1375" s="13"/>
      <c r="E1375" s="31"/>
      <c r="F1375" s="13"/>
      <c r="H1375" s="41"/>
      <c r="I1375" s="13"/>
      <c r="J1375" s="62">
        <f t="shared" si="139"/>
        <v>0</v>
      </c>
      <c r="K1375" s="85"/>
      <c r="L1375" s="82"/>
    </row>
    <row r="1376" spans="1:12" x14ac:dyDescent="0.25">
      <c r="A1376" s="43"/>
      <c r="B1376" s="43"/>
      <c r="C1376" s="43"/>
      <c r="D1376" s="13"/>
      <c r="E1376" s="31"/>
      <c r="F1376" s="13"/>
      <c r="H1376" s="41"/>
      <c r="I1376" s="13"/>
      <c r="J1376" s="62">
        <f t="shared" si="139"/>
        <v>0</v>
      </c>
      <c r="K1376" s="85"/>
      <c r="L1376" s="82"/>
    </row>
    <row r="1377" spans="1:12" x14ac:dyDescent="0.25">
      <c r="A1377" s="43"/>
      <c r="B1377" s="43"/>
      <c r="C1377" s="43"/>
      <c r="D1377" s="13"/>
      <c r="E1377" s="31"/>
      <c r="F1377" s="13"/>
      <c r="H1377" s="41"/>
      <c r="I1377" s="13"/>
      <c r="J1377" s="62">
        <f t="shared" si="139"/>
        <v>0</v>
      </c>
      <c r="K1377" s="85"/>
      <c r="L1377" s="82"/>
    </row>
    <row r="1378" spans="1:12" x14ac:dyDescent="0.25">
      <c r="A1378" s="43"/>
      <c r="B1378" s="43"/>
      <c r="C1378" s="43"/>
      <c r="D1378" s="13"/>
      <c r="E1378" s="31"/>
      <c r="F1378" s="13"/>
      <c r="H1378" s="41"/>
      <c r="I1378" s="13"/>
      <c r="J1378" s="62">
        <f t="shared" si="139"/>
        <v>0</v>
      </c>
      <c r="K1378" s="85"/>
      <c r="L1378" s="82"/>
    </row>
    <row r="1379" spans="1:12" x14ac:dyDescent="0.25">
      <c r="A1379" s="43"/>
      <c r="B1379" s="43"/>
      <c r="C1379" s="43"/>
      <c r="D1379" s="13"/>
      <c r="E1379" s="31"/>
      <c r="F1379" s="13"/>
      <c r="H1379" s="41"/>
      <c r="I1379" s="13"/>
      <c r="J1379" s="62">
        <f t="shared" si="139"/>
        <v>0</v>
      </c>
      <c r="K1379" s="85"/>
      <c r="L1379" s="82"/>
    </row>
    <row r="1380" spans="1:12" x14ac:dyDescent="0.25">
      <c r="A1380" s="43"/>
      <c r="B1380" s="43"/>
      <c r="C1380" s="43"/>
      <c r="D1380" s="13"/>
      <c r="E1380" s="31"/>
      <c r="F1380" s="13"/>
      <c r="H1380" s="41"/>
      <c r="I1380" s="13"/>
      <c r="J1380" s="62">
        <f t="shared" si="139"/>
        <v>0</v>
      </c>
      <c r="K1380" s="85"/>
      <c r="L1380" s="82"/>
    </row>
    <row r="1381" spans="1:12" x14ac:dyDescent="0.25">
      <c r="A1381" s="43"/>
      <c r="B1381" s="43"/>
      <c r="C1381" s="43"/>
      <c r="D1381" s="13"/>
      <c r="E1381" s="31"/>
      <c r="F1381" s="13"/>
      <c r="H1381" s="41"/>
      <c r="I1381" s="13"/>
      <c r="J1381" s="62">
        <f t="shared" si="139"/>
        <v>0</v>
      </c>
      <c r="K1381" s="85"/>
      <c r="L1381" s="82"/>
    </row>
    <row r="1382" spans="1:12" x14ac:dyDescent="0.25">
      <c r="A1382" s="43"/>
      <c r="B1382" s="43"/>
      <c r="C1382" s="43"/>
      <c r="D1382" s="13"/>
      <c r="E1382" s="31"/>
      <c r="F1382" s="13"/>
      <c r="H1382" s="41"/>
      <c r="I1382" s="13"/>
      <c r="J1382" s="62">
        <f t="shared" si="139"/>
        <v>0</v>
      </c>
      <c r="K1382" s="85"/>
      <c r="L1382" s="82"/>
    </row>
    <row r="1383" spans="1:12" x14ac:dyDescent="0.25">
      <c r="A1383" s="43"/>
      <c r="B1383" s="43"/>
      <c r="C1383" s="43"/>
      <c r="D1383" s="13"/>
      <c r="E1383" s="31"/>
      <c r="F1383" s="13"/>
      <c r="H1383" s="41"/>
      <c r="I1383" s="13"/>
      <c r="J1383" s="62">
        <f t="shared" si="139"/>
        <v>0</v>
      </c>
      <c r="K1383" s="85"/>
      <c r="L1383" s="82"/>
    </row>
    <row r="1384" spans="1:12" x14ac:dyDescent="0.25">
      <c r="A1384" s="43"/>
      <c r="B1384" s="43"/>
      <c r="C1384" s="43"/>
      <c r="D1384" s="13"/>
      <c r="E1384" s="31"/>
      <c r="F1384" s="13"/>
      <c r="H1384" s="41"/>
      <c r="I1384" s="13"/>
      <c r="J1384" s="62">
        <f t="shared" si="139"/>
        <v>0</v>
      </c>
      <c r="K1384" s="85"/>
      <c r="L1384" s="82"/>
    </row>
    <row r="1385" spans="1:12" x14ac:dyDescent="0.25">
      <c r="A1385" s="43"/>
      <c r="B1385" s="43"/>
      <c r="C1385" s="43"/>
      <c r="D1385" s="13"/>
      <c r="E1385" s="31"/>
      <c r="F1385" s="13"/>
      <c r="H1385" s="41"/>
      <c r="I1385" s="13"/>
      <c r="J1385" s="62">
        <f t="shared" si="139"/>
        <v>0</v>
      </c>
      <c r="K1385" s="85"/>
      <c r="L1385" s="82"/>
    </row>
    <row r="1386" spans="1:12" x14ac:dyDescent="0.25">
      <c r="A1386" s="43"/>
      <c r="B1386" s="43"/>
      <c r="C1386" s="43"/>
      <c r="D1386" s="13"/>
      <c r="E1386" s="31"/>
      <c r="F1386" s="13"/>
      <c r="H1386" s="41"/>
      <c r="I1386" s="13"/>
      <c r="J1386" s="62">
        <f t="shared" si="139"/>
        <v>0</v>
      </c>
      <c r="K1386" s="85"/>
      <c r="L1386" s="82"/>
    </row>
    <row r="1387" spans="1:12" x14ac:dyDescent="0.25">
      <c r="A1387" s="43"/>
      <c r="B1387" s="43"/>
      <c r="C1387" s="43"/>
      <c r="D1387" s="13"/>
      <c r="E1387" s="31"/>
      <c r="F1387" s="13"/>
      <c r="H1387" s="41"/>
      <c r="I1387" s="13"/>
      <c r="J1387" s="62">
        <f t="shared" si="139"/>
        <v>0</v>
      </c>
      <c r="K1387" s="85"/>
      <c r="L1387" s="82"/>
    </row>
    <row r="1388" spans="1:12" x14ac:dyDescent="0.25">
      <c r="A1388" s="43"/>
      <c r="B1388" s="43"/>
      <c r="C1388" s="43"/>
      <c r="D1388" s="13"/>
      <c r="E1388" s="31"/>
      <c r="F1388" s="13"/>
      <c r="H1388" s="41"/>
      <c r="I1388" s="13"/>
      <c r="J1388" s="62">
        <f t="shared" si="139"/>
        <v>0</v>
      </c>
      <c r="K1388" s="85"/>
      <c r="L1388" s="82"/>
    </row>
    <row r="1389" spans="1:12" x14ac:dyDescent="0.25">
      <c r="A1389" s="43"/>
      <c r="B1389" s="43"/>
      <c r="C1389" s="43"/>
      <c r="D1389" s="13"/>
      <c r="E1389" s="31"/>
      <c r="F1389" s="13"/>
      <c r="H1389" s="41"/>
      <c r="I1389" s="13"/>
      <c r="J1389" s="62">
        <f t="shared" si="139"/>
        <v>0</v>
      </c>
      <c r="K1389" s="85"/>
      <c r="L1389" s="82"/>
    </row>
    <row r="1390" spans="1:12" x14ac:dyDescent="0.25">
      <c r="A1390" s="43"/>
      <c r="B1390" s="43"/>
      <c r="C1390" s="43"/>
      <c r="D1390" s="13"/>
      <c r="E1390" s="31"/>
      <c r="F1390" s="13"/>
      <c r="H1390" s="41"/>
      <c r="I1390" s="13"/>
      <c r="J1390" s="62">
        <f t="shared" si="139"/>
        <v>0</v>
      </c>
      <c r="K1390" s="85"/>
      <c r="L1390" s="82"/>
    </row>
    <row r="1391" spans="1:12" x14ac:dyDescent="0.25">
      <c r="A1391" s="43"/>
      <c r="B1391" s="43"/>
      <c r="C1391" s="43"/>
      <c r="D1391" s="13"/>
      <c r="E1391" s="31"/>
      <c r="F1391" s="13"/>
      <c r="H1391" s="41"/>
      <c r="I1391" s="13"/>
      <c r="J1391" s="62">
        <f t="shared" si="139"/>
        <v>0</v>
      </c>
      <c r="K1391" s="85"/>
      <c r="L1391" s="82"/>
    </row>
    <row r="1392" spans="1:12" x14ac:dyDescent="0.25">
      <c r="A1392" s="43"/>
      <c r="B1392" s="43"/>
      <c r="C1392" s="43"/>
      <c r="D1392" s="13"/>
      <c r="E1392" s="31"/>
      <c r="F1392" s="13"/>
      <c r="H1392" s="41"/>
      <c r="I1392" s="13"/>
      <c r="J1392" s="62">
        <f t="shared" si="139"/>
        <v>0</v>
      </c>
      <c r="K1392" s="85"/>
      <c r="L1392" s="82"/>
    </row>
    <row r="1393" spans="1:12" x14ac:dyDescent="0.25">
      <c r="A1393" s="43"/>
      <c r="B1393" s="43"/>
      <c r="C1393" s="43"/>
      <c r="D1393" s="13"/>
      <c r="E1393" s="31"/>
      <c r="F1393" s="13"/>
      <c r="H1393" s="41"/>
      <c r="I1393" s="13"/>
      <c r="J1393" s="62">
        <f t="shared" si="139"/>
        <v>0</v>
      </c>
      <c r="K1393" s="85"/>
      <c r="L1393" s="82"/>
    </row>
    <row r="1394" spans="1:12" x14ac:dyDescent="0.25">
      <c r="A1394" s="43"/>
      <c r="B1394" s="43"/>
      <c r="C1394" s="43"/>
      <c r="D1394" s="13"/>
      <c r="E1394" s="31"/>
      <c r="F1394" s="13"/>
      <c r="H1394" s="41"/>
      <c r="I1394" s="13"/>
      <c r="J1394" s="62">
        <f t="shared" si="139"/>
        <v>0</v>
      </c>
      <c r="K1394" s="85"/>
      <c r="L1394" s="82"/>
    </row>
    <row r="1395" spans="1:12" x14ac:dyDescent="0.25">
      <c r="A1395" s="43"/>
      <c r="B1395" s="43"/>
      <c r="C1395" s="43"/>
      <c r="D1395" s="13"/>
      <c r="E1395" s="31"/>
      <c r="F1395" s="13"/>
      <c r="H1395" s="41"/>
      <c r="I1395" s="13"/>
      <c r="J1395" s="62">
        <f t="shared" si="139"/>
        <v>0</v>
      </c>
      <c r="K1395" s="85"/>
      <c r="L1395" s="82"/>
    </row>
    <row r="1396" spans="1:12" x14ac:dyDescent="0.25">
      <c r="A1396" s="43"/>
      <c r="B1396" s="43"/>
      <c r="C1396" s="43"/>
      <c r="D1396" s="13"/>
      <c r="E1396" s="31"/>
      <c r="F1396" s="13"/>
      <c r="H1396" s="41"/>
      <c r="I1396" s="13"/>
      <c r="J1396" s="62">
        <f t="shared" si="139"/>
        <v>0</v>
      </c>
      <c r="K1396" s="85"/>
      <c r="L1396" s="82"/>
    </row>
    <row r="1397" spans="1:12" x14ac:dyDescent="0.25">
      <c r="A1397" s="43"/>
      <c r="B1397" s="43"/>
      <c r="C1397" s="43"/>
      <c r="D1397" s="13"/>
      <c r="E1397" s="31"/>
      <c r="F1397" s="13"/>
      <c r="H1397" s="41"/>
      <c r="I1397" s="13"/>
      <c r="J1397" s="62">
        <f t="shared" si="139"/>
        <v>0</v>
      </c>
      <c r="K1397" s="85"/>
      <c r="L1397" s="82"/>
    </row>
    <row r="1398" spans="1:12" x14ac:dyDescent="0.25">
      <c r="A1398" s="43"/>
      <c r="B1398" s="43"/>
      <c r="C1398" s="43"/>
      <c r="D1398" s="13"/>
      <c r="E1398" s="31"/>
      <c r="F1398" s="13"/>
      <c r="H1398" s="41"/>
      <c r="I1398" s="13"/>
      <c r="J1398" s="62">
        <f t="shared" si="139"/>
        <v>0</v>
      </c>
      <c r="K1398" s="85"/>
      <c r="L1398" s="82"/>
    </row>
    <row r="1399" spans="1:12" x14ac:dyDescent="0.25">
      <c r="A1399" s="43"/>
      <c r="B1399" s="43"/>
      <c r="C1399" s="43"/>
      <c r="D1399" s="13"/>
      <c r="E1399" s="31"/>
      <c r="F1399" s="13"/>
      <c r="H1399" s="41"/>
      <c r="I1399" s="13"/>
      <c r="J1399" s="62">
        <f t="shared" si="139"/>
        <v>0</v>
      </c>
      <c r="K1399" s="85"/>
      <c r="L1399" s="82"/>
    </row>
    <row r="1400" spans="1:12" x14ac:dyDescent="0.25">
      <c r="A1400" s="43"/>
      <c r="B1400" s="43"/>
      <c r="C1400" s="43"/>
      <c r="D1400" s="13"/>
      <c r="E1400" s="31"/>
      <c r="F1400" s="13"/>
      <c r="H1400" s="41"/>
      <c r="I1400" s="13"/>
      <c r="J1400" s="62">
        <f t="shared" si="139"/>
        <v>0</v>
      </c>
      <c r="K1400" s="85"/>
      <c r="L1400" s="82"/>
    </row>
    <row r="1401" spans="1:12" x14ac:dyDescent="0.25">
      <c r="A1401" s="43"/>
      <c r="B1401" s="43"/>
      <c r="C1401" s="43"/>
      <c r="D1401" s="13"/>
      <c r="E1401" s="31"/>
      <c r="F1401" s="13"/>
      <c r="H1401" s="41"/>
      <c r="I1401" s="13"/>
      <c r="J1401" s="62">
        <f t="shared" si="139"/>
        <v>0</v>
      </c>
      <c r="K1401" s="85"/>
      <c r="L1401" s="82"/>
    </row>
    <row r="1402" spans="1:12" x14ac:dyDescent="0.25">
      <c r="A1402" s="43"/>
      <c r="B1402" s="43"/>
      <c r="C1402" s="43"/>
      <c r="D1402" s="13"/>
      <c r="E1402" s="31"/>
      <c r="F1402" s="13"/>
      <c r="H1402" s="41"/>
      <c r="I1402" s="13"/>
      <c r="J1402" s="62">
        <f t="shared" si="139"/>
        <v>0</v>
      </c>
      <c r="K1402" s="85"/>
      <c r="L1402" s="82"/>
    </row>
    <row r="1403" spans="1:12" x14ac:dyDescent="0.25">
      <c r="A1403" s="43"/>
      <c r="B1403" s="43"/>
      <c r="C1403" s="43"/>
      <c r="D1403" s="13"/>
      <c r="E1403" s="31"/>
      <c r="F1403" s="13"/>
      <c r="H1403" s="41"/>
      <c r="I1403" s="13"/>
      <c r="J1403" s="62">
        <f t="shared" si="139"/>
        <v>0</v>
      </c>
      <c r="K1403" s="85"/>
      <c r="L1403" s="82"/>
    </row>
    <row r="1404" spans="1:12" x14ac:dyDescent="0.25">
      <c r="A1404" s="43"/>
      <c r="B1404" s="43"/>
      <c r="C1404" s="43"/>
      <c r="D1404" s="13"/>
      <c r="E1404" s="31"/>
      <c r="F1404" s="13"/>
      <c r="H1404" s="41"/>
      <c r="I1404" s="13"/>
      <c r="J1404" s="62">
        <f t="shared" si="139"/>
        <v>0</v>
      </c>
      <c r="K1404" s="85"/>
      <c r="L1404" s="82"/>
    </row>
    <row r="1405" spans="1:12" x14ac:dyDescent="0.25">
      <c r="A1405" s="43"/>
      <c r="B1405" s="43"/>
      <c r="C1405" s="43"/>
      <c r="D1405" s="13"/>
      <c r="E1405" s="31"/>
      <c r="F1405" s="13"/>
      <c r="H1405" s="41"/>
      <c r="I1405" s="13"/>
      <c r="J1405" s="62">
        <f t="shared" si="139"/>
        <v>0</v>
      </c>
      <c r="K1405" s="85"/>
      <c r="L1405" s="82"/>
    </row>
    <row r="1406" spans="1:12" x14ac:dyDescent="0.25">
      <c r="A1406" s="43"/>
      <c r="B1406" s="43"/>
      <c r="C1406" s="43"/>
      <c r="D1406" s="13"/>
      <c r="E1406" s="31"/>
      <c r="F1406" s="13"/>
      <c r="H1406" s="41"/>
      <c r="I1406" s="13"/>
      <c r="J1406" s="62">
        <f t="shared" si="139"/>
        <v>0</v>
      </c>
      <c r="K1406" s="85"/>
      <c r="L1406" s="82"/>
    </row>
    <row r="1407" spans="1:12" x14ac:dyDescent="0.25">
      <c r="A1407" s="43"/>
      <c r="B1407" s="43"/>
      <c r="C1407" s="43"/>
      <c r="D1407" s="13"/>
      <c r="E1407" s="31"/>
      <c r="F1407" s="13"/>
      <c r="H1407" s="41"/>
      <c r="I1407" s="13"/>
      <c r="J1407" s="62">
        <f t="shared" si="139"/>
        <v>0</v>
      </c>
      <c r="K1407" s="85"/>
      <c r="L1407" s="82"/>
    </row>
    <row r="1408" spans="1:12" x14ac:dyDescent="0.25">
      <c r="A1408" s="43"/>
      <c r="B1408" s="43"/>
      <c r="C1408" s="43"/>
      <c r="D1408" s="13"/>
      <c r="E1408" s="31"/>
      <c r="F1408" s="13"/>
      <c r="H1408" s="41"/>
      <c r="I1408" s="13"/>
      <c r="J1408" s="62">
        <f t="shared" si="139"/>
        <v>0</v>
      </c>
      <c r="K1408" s="85"/>
      <c r="L1408" s="82"/>
    </row>
    <row r="1409" spans="1:12" x14ac:dyDescent="0.25">
      <c r="A1409" s="43"/>
      <c r="B1409" s="43"/>
      <c r="C1409" s="43"/>
      <c r="D1409" s="13"/>
      <c r="E1409" s="31"/>
      <c r="F1409" s="13"/>
      <c r="H1409" s="41"/>
      <c r="I1409" s="13"/>
      <c r="J1409" s="62">
        <f t="shared" si="139"/>
        <v>0</v>
      </c>
      <c r="K1409" s="85"/>
      <c r="L1409" s="82"/>
    </row>
    <row r="1410" spans="1:12" x14ac:dyDescent="0.25">
      <c r="A1410" s="43"/>
      <c r="B1410" s="43"/>
      <c r="C1410" s="43"/>
      <c r="D1410" s="13"/>
      <c r="E1410" s="31"/>
      <c r="F1410" s="13"/>
      <c r="H1410" s="41"/>
      <c r="I1410" s="13"/>
      <c r="J1410" s="62">
        <f t="shared" ref="J1410:J1473" si="140">E1410</f>
        <v>0</v>
      </c>
      <c r="K1410" s="85"/>
      <c r="L1410" s="82"/>
    </row>
    <row r="1411" spans="1:12" x14ac:dyDescent="0.25">
      <c r="A1411" s="43"/>
      <c r="B1411" s="43"/>
      <c r="C1411" s="43"/>
      <c r="D1411" s="13"/>
      <c r="E1411" s="31"/>
      <c r="F1411" s="13"/>
      <c r="H1411" s="41"/>
      <c r="I1411" s="13"/>
      <c r="J1411" s="62">
        <f t="shared" si="140"/>
        <v>0</v>
      </c>
      <c r="K1411" s="85"/>
      <c r="L1411" s="82"/>
    </row>
    <row r="1412" spans="1:12" x14ac:dyDescent="0.25">
      <c r="A1412" s="43"/>
      <c r="B1412" s="43"/>
      <c r="C1412" s="43"/>
      <c r="D1412" s="13"/>
      <c r="E1412" s="31"/>
      <c r="F1412" s="13"/>
      <c r="H1412" s="41"/>
      <c r="I1412" s="13"/>
      <c r="J1412" s="62">
        <f t="shared" si="140"/>
        <v>0</v>
      </c>
      <c r="K1412" s="85"/>
      <c r="L1412" s="82"/>
    </row>
    <row r="1413" spans="1:12" x14ac:dyDescent="0.25">
      <c r="A1413" s="43"/>
      <c r="B1413" s="43"/>
      <c r="C1413" s="43"/>
      <c r="D1413" s="13"/>
      <c r="E1413" s="31"/>
      <c r="F1413" s="13"/>
      <c r="H1413" s="41"/>
      <c r="I1413" s="13"/>
      <c r="J1413" s="62">
        <f t="shared" si="140"/>
        <v>0</v>
      </c>
      <c r="K1413" s="85"/>
      <c r="L1413" s="82"/>
    </row>
    <row r="1414" spans="1:12" x14ac:dyDescent="0.25">
      <c r="A1414" s="43"/>
      <c r="B1414" s="43"/>
      <c r="C1414" s="43"/>
      <c r="D1414" s="13"/>
      <c r="E1414" s="31"/>
      <c r="F1414" s="13"/>
      <c r="H1414" s="41"/>
      <c r="I1414" s="13"/>
      <c r="J1414" s="62">
        <f t="shared" si="140"/>
        <v>0</v>
      </c>
      <c r="K1414" s="85"/>
      <c r="L1414" s="82"/>
    </row>
    <row r="1415" spans="1:12" x14ac:dyDescent="0.25">
      <c r="A1415" s="43"/>
      <c r="B1415" s="43"/>
      <c r="C1415" s="43"/>
      <c r="D1415" s="13"/>
      <c r="E1415" s="31"/>
      <c r="F1415" s="13"/>
      <c r="H1415" s="41"/>
      <c r="I1415" s="13"/>
      <c r="J1415" s="62">
        <f t="shared" si="140"/>
        <v>0</v>
      </c>
      <c r="K1415" s="85"/>
      <c r="L1415" s="82"/>
    </row>
    <row r="1416" spans="1:12" x14ac:dyDescent="0.25">
      <c r="A1416" s="43"/>
      <c r="B1416" s="43"/>
      <c r="C1416" s="43"/>
      <c r="D1416" s="13"/>
      <c r="E1416" s="31"/>
      <c r="F1416" s="13"/>
      <c r="H1416" s="41"/>
      <c r="I1416" s="13"/>
      <c r="J1416" s="62">
        <f t="shared" si="140"/>
        <v>0</v>
      </c>
      <c r="K1416" s="85"/>
      <c r="L1416" s="82"/>
    </row>
    <row r="1417" spans="1:12" x14ac:dyDescent="0.25">
      <c r="A1417" s="43"/>
      <c r="B1417" s="43"/>
      <c r="C1417" s="43"/>
      <c r="D1417" s="13"/>
      <c r="E1417" s="31"/>
      <c r="F1417" s="13"/>
      <c r="H1417" s="41"/>
      <c r="I1417" s="13"/>
      <c r="J1417" s="62">
        <f t="shared" si="140"/>
        <v>0</v>
      </c>
      <c r="K1417" s="85"/>
      <c r="L1417" s="82"/>
    </row>
    <row r="1418" spans="1:12" x14ac:dyDescent="0.25">
      <c r="A1418" s="43"/>
      <c r="B1418" s="43"/>
      <c r="C1418" s="43"/>
      <c r="D1418" s="13"/>
      <c r="E1418" s="31"/>
      <c r="F1418" s="13"/>
      <c r="H1418" s="41"/>
      <c r="I1418" s="13"/>
      <c r="J1418" s="62">
        <f t="shared" si="140"/>
        <v>0</v>
      </c>
      <c r="K1418" s="85"/>
      <c r="L1418" s="82"/>
    </row>
    <row r="1419" spans="1:12" x14ac:dyDescent="0.25">
      <c r="A1419" s="43"/>
      <c r="B1419" s="43"/>
      <c r="C1419" s="43"/>
      <c r="D1419" s="13"/>
      <c r="E1419" s="31"/>
      <c r="F1419" s="13"/>
      <c r="H1419" s="41"/>
      <c r="I1419" s="13"/>
      <c r="J1419" s="62">
        <f t="shared" si="140"/>
        <v>0</v>
      </c>
      <c r="K1419" s="85"/>
      <c r="L1419" s="82"/>
    </row>
    <row r="1420" spans="1:12" x14ac:dyDescent="0.25">
      <c r="A1420" s="43"/>
      <c r="B1420" s="43"/>
      <c r="C1420" s="43"/>
      <c r="D1420" s="13"/>
      <c r="E1420" s="31"/>
      <c r="F1420" s="13"/>
      <c r="H1420" s="41"/>
      <c r="I1420" s="13"/>
      <c r="J1420" s="62">
        <f t="shared" si="140"/>
        <v>0</v>
      </c>
      <c r="K1420" s="85"/>
      <c r="L1420" s="82"/>
    </row>
    <row r="1421" spans="1:12" x14ac:dyDescent="0.25">
      <c r="A1421" s="43"/>
      <c r="B1421" s="43"/>
      <c r="C1421" s="43"/>
      <c r="D1421" s="13"/>
      <c r="E1421" s="31"/>
      <c r="F1421" s="13"/>
      <c r="H1421" s="41"/>
      <c r="I1421" s="13"/>
      <c r="J1421" s="62">
        <f t="shared" si="140"/>
        <v>0</v>
      </c>
      <c r="K1421" s="85"/>
      <c r="L1421" s="82"/>
    </row>
    <row r="1422" spans="1:12" x14ac:dyDescent="0.25">
      <c r="A1422" s="43"/>
      <c r="B1422" s="43"/>
      <c r="C1422" s="43"/>
      <c r="D1422" s="13"/>
      <c r="E1422" s="31"/>
      <c r="F1422" s="13"/>
      <c r="H1422" s="41"/>
      <c r="I1422" s="13"/>
      <c r="J1422" s="62">
        <f t="shared" si="140"/>
        <v>0</v>
      </c>
      <c r="K1422" s="85"/>
      <c r="L1422" s="82"/>
    </row>
    <row r="1423" spans="1:12" x14ac:dyDescent="0.25">
      <c r="A1423" s="43"/>
      <c r="B1423" s="43"/>
      <c r="C1423" s="43"/>
      <c r="D1423" s="13"/>
      <c r="E1423" s="31"/>
      <c r="F1423" s="13"/>
      <c r="H1423" s="41"/>
      <c r="I1423" s="13"/>
      <c r="J1423" s="62">
        <f t="shared" si="140"/>
        <v>0</v>
      </c>
      <c r="K1423" s="85"/>
      <c r="L1423" s="82"/>
    </row>
    <row r="1424" spans="1:12" x14ac:dyDescent="0.25">
      <c r="A1424" s="43"/>
      <c r="B1424" s="43"/>
      <c r="C1424" s="43"/>
      <c r="D1424" s="13"/>
      <c r="E1424" s="31"/>
      <c r="F1424" s="13"/>
      <c r="H1424" s="41"/>
      <c r="I1424" s="13"/>
      <c r="J1424" s="62">
        <f t="shared" si="140"/>
        <v>0</v>
      </c>
      <c r="K1424" s="85"/>
      <c r="L1424" s="82"/>
    </row>
    <row r="1425" spans="1:12" x14ac:dyDescent="0.25">
      <c r="A1425" s="43"/>
      <c r="B1425" s="43"/>
      <c r="C1425" s="43"/>
      <c r="D1425" s="13"/>
      <c r="E1425" s="31"/>
      <c r="F1425" s="13"/>
      <c r="H1425" s="41"/>
      <c r="I1425" s="13"/>
      <c r="J1425" s="62">
        <f t="shared" si="140"/>
        <v>0</v>
      </c>
      <c r="K1425" s="85"/>
      <c r="L1425" s="82"/>
    </row>
    <row r="1426" spans="1:12" x14ac:dyDescent="0.25">
      <c r="A1426" s="43"/>
      <c r="B1426" s="43"/>
      <c r="C1426" s="43"/>
      <c r="D1426" s="13"/>
      <c r="E1426" s="31"/>
      <c r="F1426" s="13"/>
      <c r="H1426" s="41"/>
      <c r="I1426" s="13"/>
      <c r="J1426" s="62">
        <f t="shared" si="140"/>
        <v>0</v>
      </c>
      <c r="K1426" s="85"/>
      <c r="L1426" s="82"/>
    </row>
    <row r="1427" spans="1:12" x14ac:dyDescent="0.25">
      <c r="A1427" s="43"/>
      <c r="B1427" s="43"/>
      <c r="C1427" s="43"/>
      <c r="D1427" s="13"/>
      <c r="E1427" s="31"/>
      <c r="F1427" s="13"/>
      <c r="H1427" s="41"/>
      <c r="I1427" s="13"/>
      <c r="J1427" s="62">
        <f t="shared" si="140"/>
        <v>0</v>
      </c>
      <c r="K1427" s="85"/>
      <c r="L1427" s="82"/>
    </row>
    <row r="1428" spans="1:12" x14ac:dyDescent="0.25">
      <c r="A1428" s="43"/>
      <c r="B1428" s="43"/>
      <c r="C1428" s="43"/>
      <c r="D1428" s="13"/>
      <c r="E1428" s="31"/>
      <c r="F1428" s="13"/>
      <c r="H1428" s="41"/>
      <c r="I1428" s="13"/>
      <c r="J1428" s="62">
        <f t="shared" si="140"/>
        <v>0</v>
      </c>
      <c r="K1428" s="85"/>
      <c r="L1428" s="82"/>
    </row>
    <row r="1429" spans="1:12" x14ac:dyDescent="0.25">
      <c r="A1429" s="43"/>
      <c r="B1429" s="43"/>
      <c r="C1429" s="43"/>
      <c r="D1429" s="13"/>
      <c r="E1429" s="31"/>
      <c r="F1429" s="13"/>
      <c r="H1429" s="41"/>
      <c r="I1429" s="13"/>
      <c r="J1429" s="62">
        <f t="shared" si="140"/>
        <v>0</v>
      </c>
      <c r="K1429" s="85"/>
      <c r="L1429" s="82"/>
    </row>
    <row r="1430" spans="1:12" x14ac:dyDescent="0.25">
      <c r="A1430" s="43"/>
      <c r="B1430" s="43"/>
      <c r="C1430" s="43"/>
      <c r="D1430" s="13"/>
      <c r="E1430" s="31"/>
      <c r="F1430" s="13"/>
      <c r="H1430" s="41"/>
      <c r="I1430" s="13"/>
      <c r="J1430" s="62">
        <f t="shared" si="140"/>
        <v>0</v>
      </c>
      <c r="K1430" s="85"/>
      <c r="L1430" s="82"/>
    </row>
    <row r="1431" spans="1:12" x14ac:dyDescent="0.25">
      <c r="A1431" s="43"/>
      <c r="B1431" s="43"/>
      <c r="C1431" s="43"/>
      <c r="D1431" s="13"/>
      <c r="E1431" s="31"/>
      <c r="F1431" s="13"/>
      <c r="H1431" s="41"/>
      <c r="I1431" s="13"/>
      <c r="J1431" s="62">
        <f t="shared" si="140"/>
        <v>0</v>
      </c>
      <c r="K1431" s="85"/>
      <c r="L1431" s="82"/>
    </row>
    <row r="1432" spans="1:12" x14ac:dyDescent="0.25">
      <c r="A1432" s="43"/>
      <c r="B1432" s="43"/>
      <c r="C1432" s="43"/>
      <c r="D1432" s="13"/>
      <c r="E1432" s="31"/>
      <c r="F1432" s="13"/>
      <c r="H1432" s="41"/>
      <c r="I1432" s="13"/>
      <c r="J1432" s="62">
        <f t="shared" si="140"/>
        <v>0</v>
      </c>
      <c r="K1432" s="85"/>
      <c r="L1432" s="82"/>
    </row>
    <row r="1433" spans="1:12" x14ac:dyDescent="0.25">
      <c r="A1433" s="43"/>
      <c r="B1433" s="43"/>
      <c r="C1433" s="43"/>
      <c r="D1433" s="13"/>
      <c r="E1433" s="31"/>
      <c r="F1433" s="13"/>
      <c r="H1433" s="41"/>
      <c r="I1433" s="13"/>
      <c r="J1433" s="62">
        <f t="shared" si="140"/>
        <v>0</v>
      </c>
      <c r="K1433" s="85"/>
      <c r="L1433" s="82"/>
    </row>
    <row r="1434" spans="1:12" x14ac:dyDescent="0.25">
      <c r="A1434" s="43"/>
      <c r="B1434" s="43"/>
      <c r="C1434" s="43"/>
      <c r="D1434" s="13"/>
      <c r="E1434" s="31"/>
      <c r="F1434" s="13"/>
      <c r="H1434" s="41"/>
      <c r="I1434" s="13"/>
      <c r="J1434" s="62">
        <f t="shared" si="140"/>
        <v>0</v>
      </c>
      <c r="K1434" s="85"/>
      <c r="L1434" s="82"/>
    </row>
    <row r="1435" spans="1:12" x14ac:dyDescent="0.25">
      <c r="A1435" s="43"/>
      <c r="B1435" s="43"/>
      <c r="C1435" s="43"/>
      <c r="D1435" s="13"/>
      <c r="E1435" s="31"/>
      <c r="F1435" s="13"/>
      <c r="H1435" s="41"/>
      <c r="I1435" s="13"/>
      <c r="J1435" s="62">
        <f t="shared" si="140"/>
        <v>0</v>
      </c>
      <c r="K1435" s="85"/>
      <c r="L1435" s="82"/>
    </row>
    <row r="1436" spans="1:12" x14ac:dyDescent="0.25">
      <c r="A1436" s="43"/>
      <c r="B1436" s="43"/>
      <c r="C1436" s="43"/>
      <c r="D1436" s="13"/>
      <c r="E1436" s="31"/>
      <c r="F1436" s="13"/>
      <c r="H1436" s="41"/>
      <c r="I1436" s="13"/>
      <c r="J1436" s="62">
        <f t="shared" si="140"/>
        <v>0</v>
      </c>
      <c r="K1436" s="85"/>
      <c r="L1436" s="82"/>
    </row>
    <row r="1437" spans="1:12" x14ac:dyDescent="0.25">
      <c r="A1437" s="43"/>
      <c r="B1437" s="43"/>
      <c r="C1437" s="43"/>
      <c r="D1437" s="13"/>
      <c r="E1437" s="31"/>
      <c r="F1437" s="13"/>
      <c r="H1437" s="41"/>
      <c r="I1437" s="13"/>
      <c r="J1437" s="62">
        <f t="shared" si="140"/>
        <v>0</v>
      </c>
      <c r="K1437" s="85"/>
      <c r="L1437" s="82"/>
    </row>
    <row r="1438" spans="1:12" x14ac:dyDescent="0.25">
      <c r="A1438" s="43"/>
      <c r="B1438" s="43"/>
      <c r="C1438" s="43"/>
      <c r="D1438" s="13"/>
      <c r="E1438" s="31"/>
      <c r="F1438" s="13"/>
      <c r="H1438" s="41"/>
      <c r="I1438" s="13"/>
      <c r="J1438" s="62">
        <f t="shared" si="140"/>
        <v>0</v>
      </c>
      <c r="K1438" s="85"/>
      <c r="L1438" s="82"/>
    </row>
    <row r="1439" spans="1:12" x14ac:dyDescent="0.25">
      <c r="A1439" s="43"/>
      <c r="B1439" s="43"/>
      <c r="C1439" s="43"/>
      <c r="D1439" s="13"/>
      <c r="E1439" s="31"/>
      <c r="F1439" s="13"/>
      <c r="H1439" s="41"/>
      <c r="I1439" s="13"/>
      <c r="J1439" s="62">
        <f t="shared" si="140"/>
        <v>0</v>
      </c>
      <c r="K1439" s="85"/>
      <c r="L1439" s="82"/>
    </row>
    <row r="1440" spans="1:12" x14ac:dyDescent="0.25">
      <c r="A1440" s="43"/>
      <c r="B1440" s="43"/>
      <c r="C1440" s="43"/>
      <c r="D1440" s="13"/>
      <c r="E1440" s="31"/>
      <c r="F1440" s="13"/>
      <c r="H1440" s="41"/>
      <c r="I1440" s="13"/>
      <c r="J1440" s="62">
        <f t="shared" si="140"/>
        <v>0</v>
      </c>
      <c r="K1440" s="85"/>
      <c r="L1440" s="82"/>
    </row>
    <row r="1441" spans="1:12" x14ac:dyDescent="0.25">
      <c r="A1441" s="43"/>
      <c r="B1441" s="43"/>
      <c r="C1441" s="43"/>
      <c r="D1441" s="13"/>
      <c r="E1441" s="31"/>
      <c r="F1441" s="13"/>
      <c r="H1441" s="41"/>
      <c r="I1441" s="13"/>
      <c r="J1441" s="62">
        <f t="shared" si="140"/>
        <v>0</v>
      </c>
      <c r="K1441" s="85"/>
      <c r="L1441" s="82"/>
    </row>
    <row r="1442" spans="1:12" x14ac:dyDescent="0.25">
      <c r="A1442" s="43"/>
      <c r="B1442" s="43"/>
      <c r="C1442" s="43"/>
      <c r="D1442" s="13"/>
      <c r="E1442" s="31"/>
      <c r="F1442" s="13"/>
      <c r="H1442" s="41"/>
      <c r="I1442" s="13"/>
      <c r="J1442" s="62">
        <f t="shared" si="140"/>
        <v>0</v>
      </c>
      <c r="K1442" s="85"/>
      <c r="L1442" s="82"/>
    </row>
    <row r="1443" spans="1:12" x14ac:dyDescent="0.25">
      <c r="A1443" s="43"/>
      <c r="B1443" s="43"/>
      <c r="C1443" s="43"/>
      <c r="D1443" s="13"/>
      <c r="E1443" s="31"/>
      <c r="F1443" s="13"/>
      <c r="H1443" s="41"/>
      <c r="I1443" s="13"/>
      <c r="J1443" s="62">
        <f t="shared" si="140"/>
        <v>0</v>
      </c>
      <c r="K1443" s="85"/>
      <c r="L1443" s="82"/>
    </row>
    <row r="1444" spans="1:12" x14ac:dyDescent="0.25">
      <c r="A1444" s="43"/>
      <c r="B1444" s="43"/>
      <c r="C1444" s="43"/>
      <c r="D1444" s="13"/>
      <c r="E1444" s="31"/>
      <c r="F1444" s="13"/>
      <c r="H1444" s="41"/>
      <c r="I1444" s="13"/>
      <c r="J1444" s="62">
        <f t="shared" si="140"/>
        <v>0</v>
      </c>
      <c r="K1444" s="85"/>
      <c r="L1444" s="82"/>
    </row>
    <row r="1445" spans="1:12" x14ac:dyDescent="0.25">
      <c r="A1445" s="43"/>
      <c r="B1445" s="43"/>
      <c r="C1445" s="43"/>
      <c r="D1445" s="13"/>
      <c r="E1445" s="31"/>
      <c r="F1445" s="13"/>
      <c r="H1445" s="41"/>
      <c r="I1445" s="13"/>
      <c r="J1445" s="62">
        <f t="shared" si="140"/>
        <v>0</v>
      </c>
      <c r="K1445" s="85"/>
      <c r="L1445" s="82"/>
    </row>
    <row r="1446" spans="1:12" x14ac:dyDescent="0.25">
      <c r="A1446" s="43"/>
      <c r="B1446" s="43"/>
      <c r="C1446" s="43"/>
      <c r="D1446" s="13"/>
      <c r="E1446" s="31"/>
      <c r="F1446" s="13"/>
      <c r="H1446" s="41"/>
      <c r="I1446" s="13"/>
      <c r="J1446" s="62">
        <f t="shared" si="140"/>
        <v>0</v>
      </c>
      <c r="K1446" s="85"/>
      <c r="L1446" s="82"/>
    </row>
    <row r="1447" spans="1:12" x14ac:dyDescent="0.25">
      <c r="A1447" s="43"/>
      <c r="B1447" s="43"/>
      <c r="C1447" s="43"/>
      <c r="D1447" s="13"/>
      <c r="E1447" s="31"/>
      <c r="F1447" s="13"/>
      <c r="H1447" s="41"/>
      <c r="I1447" s="13"/>
      <c r="J1447" s="62">
        <f t="shared" si="140"/>
        <v>0</v>
      </c>
      <c r="K1447" s="85"/>
      <c r="L1447" s="82"/>
    </row>
    <row r="1448" spans="1:12" x14ac:dyDescent="0.25">
      <c r="A1448" s="43"/>
      <c r="B1448" s="43"/>
      <c r="C1448" s="43"/>
      <c r="D1448" s="13"/>
      <c r="E1448" s="31"/>
      <c r="F1448" s="13"/>
      <c r="H1448" s="41"/>
      <c r="I1448" s="13"/>
      <c r="J1448" s="62">
        <f t="shared" si="140"/>
        <v>0</v>
      </c>
      <c r="K1448" s="85"/>
      <c r="L1448" s="82"/>
    </row>
    <row r="1449" spans="1:12" x14ac:dyDescent="0.25">
      <c r="A1449" s="43"/>
      <c r="B1449" s="43"/>
      <c r="C1449" s="43"/>
      <c r="D1449" s="13"/>
      <c r="E1449" s="31"/>
      <c r="F1449" s="13"/>
      <c r="H1449" s="41"/>
      <c r="I1449" s="13"/>
      <c r="J1449" s="62">
        <f t="shared" si="140"/>
        <v>0</v>
      </c>
      <c r="K1449" s="85"/>
      <c r="L1449" s="82"/>
    </row>
    <row r="1450" spans="1:12" x14ac:dyDescent="0.25">
      <c r="A1450" s="43"/>
      <c r="B1450" s="43"/>
      <c r="C1450" s="43"/>
      <c r="D1450" s="13"/>
      <c r="E1450" s="31"/>
      <c r="F1450" s="13"/>
      <c r="H1450" s="41"/>
      <c r="I1450" s="13"/>
      <c r="J1450" s="62">
        <f t="shared" si="140"/>
        <v>0</v>
      </c>
      <c r="K1450" s="85"/>
      <c r="L1450" s="82"/>
    </row>
    <row r="1451" spans="1:12" x14ac:dyDescent="0.25">
      <c r="A1451" s="43"/>
      <c r="B1451" s="43"/>
      <c r="C1451" s="43"/>
      <c r="D1451" s="13"/>
      <c r="E1451" s="31"/>
      <c r="F1451" s="13"/>
      <c r="H1451" s="41"/>
      <c r="I1451" s="13"/>
      <c r="J1451" s="62">
        <f t="shared" si="140"/>
        <v>0</v>
      </c>
      <c r="K1451" s="85"/>
      <c r="L1451" s="82"/>
    </row>
    <row r="1452" spans="1:12" x14ac:dyDescent="0.25">
      <c r="A1452" s="43"/>
      <c r="B1452" s="43"/>
      <c r="C1452" s="43"/>
      <c r="D1452" s="13"/>
      <c r="E1452" s="31"/>
      <c r="F1452" s="13"/>
      <c r="H1452" s="41"/>
      <c r="I1452" s="13"/>
      <c r="J1452" s="62">
        <f t="shared" si="140"/>
        <v>0</v>
      </c>
      <c r="K1452" s="85"/>
      <c r="L1452" s="82"/>
    </row>
    <row r="1453" spans="1:12" x14ac:dyDescent="0.25">
      <c r="A1453" s="43"/>
      <c r="B1453" s="43"/>
      <c r="C1453" s="43"/>
      <c r="D1453" s="13"/>
      <c r="E1453" s="31"/>
      <c r="F1453" s="13"/>
      <c r="H1453" s="41"/>
      <c r="I1453" s="13"/>
      <c r="J1453" s="62">
        <f t="shared" si="140"/>
        <v>0</v>
      </c>
      <c r="K1453" s="85"/>
      <c r="L1453" s="82"/>
    </row>
    <row r="1454" spans="1:12" x14ac:dyDescent="0.25">
      <c r="A1454" s="43"/>
      <c r="B1454" s="43"/>
      <c r="C1454" s="43"/>
      <c r="D1454" s="13"/>
      <c r="E1454" s="31"/>
      <c r="F1454" s="13"/>
      <c r="H1454" s="41"/>
      <c r="I1454" s="13"/>
      <c r="J1454" s="62">
        <f t="shared" si="140"/>
        <v>0</v>
      </c>
      <c r="K1454" s="85"/>
      <c r="L1454" s="82"/>
    </row>
    <row r="1455" spans="1:12" x14ac:dyDescent="0.25">
      <c r="A1455" s="43"/>
      <c r="B1455" s="43"/>
      <c r="C1455" s="43"/>
      <c r="D1455" s="13"/>
      <c r="E1455" s="31"/>
      <c r="F1455" s="13"/>
      <c r="H1455" s="41"/>
      <c r="I1455" s="13"/>
      <c r="J1455" s="62">
        <f t="shared" si="140"/>
        <v>0</v>
      </c>
      <c r="K1455" s="85"/>
      <c r="L1455" s="82"/>
    </row>
    <row r="1456" spans="1:12" x14ac:dyDescent="0.25">
      <c r="A1456" s="43"/>
      <c r="B1456" s="43"/>
      <c r="C1456" s="43"/>
      <c r="D1456" s="13"/>
      <c r="E1456" s="31"/>
      <c r="F1456" s="13"/>
      <c r="H1456" s="41"/>
      <c r="I1456" s="13"/>
      <c r="J1456" s="62">
        <f t="shared" si="140"/>
        <v>0</v>
      </c>
      <c r="K1456" s="85"/>
      <c r="L1456" s="82"/>
    </row>
    <row r="1457" spans="1:12" x14ac:dyDescent="0.25">
      <c r="A1457" s="43"/>
      <c r="B1457" s="43"/>
      <c r="C1457" s="43"/>
      <c r="D1457" s="13"/>
      <c r="E1457" s="31"/>
      <c r="F1457" s="13"/>
      <c r="H1457" s="41"/>
      <c r="I1457" s="13"/>
      <c r="J1457" s="62">
        <f t="shared" si="140"/>
        <v>0</v>
      </c>
      <c r="K1457" s="85"/>
      <c r="L1457" s="82"/>
    </row>
    <row r="1458" spans="1:12" x14ac:dyDescent="0.25">
      <c r="A1458" s="43"/>
      <c r="B1458" s="43"/>
      <c r="C1458" s="43"/>
      <c r="D1458" s="13"/>
      <c r="E1458" s="31"/>
      <c r="F1458" s="13"/>
      <c r="H1458" s="41"/>
      <c r="I1458" s="13"/>
      <c r="J1458" s="62">
        <f t="shared" si="140"/>
        <v>0</v>
      </c>
      <c r="K1458" s="85"/>
      <c r="L1458" s="82"/>
    </row>
    <row r="1459" spans="1:12" x14ac:dyDescent="0.25">
      <c r="A1459" s="43"/>
      <c r="B1459" s="43"/>
      <c r="C1459" s="43"/>
      <c r="D1459" s="13"/>
      <c r="E1459" s="31"/>
      <c r="F1459" s="13"/>
      <c r="H1459" s="41"/>
      <c r="I1459" s="13"/>
      <c r="J1459" s="62">
        <f t="shared" si="140"/>
        <v>0</v>
      </c>
      <c r="K1459" s="85"/>
      <c r="L1459" s="82"/>
    </row>
    <row r="1460" spans="1:12" x14ac:dyDescent="0.25">
      <c r="A1460" s="43"/>
      <c r="B1460" s="43"/>
      <c r="C1460" s="43"/>
      <c r="D1460" s="13"/>
      <c r="E1460" s="31"/>
      <c r="F1460" s="13"/>
      <c r="H1460" s="41"/>
      <c r="I1460" s="13"/>
      <c r="J1460" s="62">
        <f t="shared" si="140"/>
        <v>0</v>
      </c>
      <c r="K1460" s="85"/>
      <c r="L1460" s="82"/>
    </row>
    <row r="1461" spans="1:12" x14ac:dyDescent="0.25">
      <c r="A1461" s="43"/>
      <c r="B1461" s="43"/>
      <c r="C1461" s="43"/>
      <c r="D1461" s="13"/>
      <c r="E1461" s="31"/>
      <c r="F1461" s="13"/>
      <c r="H1461" s="41"/>
      <c r="I1461" s="13"/>
      <c r="J1461" s="62">
        <f t="shared" si="140"/>
        <v>0</v>
      </c>
      <c r="K1461" s="85"/>
      <c r="L1461" s="82"/>
    </row>
    <row r="1462" spans="1:12" x14ac:dyDescent="0.25">
      <c r="A1462" s="43"/>
      <c r="B1462" s="43"/>
      <c r="C1462" s="43"/>
      <c r="D1462" s="13"/>
      <c r="E1462" s="31"/>
      <c r="F1462" s="13"/>
      <c r="H1462" s="41"/>
      <c r="I1462" s="13"/>
      <c r="J1462" s="62">
        <f t="shared" si="140"/>
        <v>0</v>
      </c>
      <c r="K1462" s="85"/>
      <c r="L1462" s="82"/>
    </row>
    <row r="1463" spans="1:12" x14ac:dyDescent="0.25">
      <c r="A1463" s="43"/>
      <c r="B1463" s="43"/>
      <c r="C1463" s="43"/>
      <c r="D1463" s="13"/>
      <c r="E1463" s="31"/>
      <c r="F1463" s="13"/>
      <c r="H1463" s="41"/>
      <c r="I1463" s="13"/>
      <c r="J1463" s="62">
        <f t="shared" si="140"/>
        <v>0</v>
      </c>
      <c r="K1463" s="85"/>
      <c r="L1463" s="82"/>
    </row>
    <row r="1464" spans="1:12" x14ac:dyDescent="0.25">
      <c r="A1464" s="43"/>
      <c r="B1464" s="43"/>
      <c r="C1464" s="43"/>
      <c r="D1464" s="13"/>
      <c r="E1464" s="31"/>
      <c r="F1464" s="13"/>
      <c r="H1464" s="41"/>
      <c r="I1464" s="13"/>
      <c r="J1464" s="62">
        <f t="shared" si="140"/>
        <v>0</v>
      </c>
      <c r="K1464" s="85"/>
      <c r="L1464" s="82"/>
    </row>
    <row r="1465" spans="1:12" x14ac:dyDescent="0.25">
      <c r="A1465" s="43"/>
      <c r="B1465" s="43"/>
      <c r="C1465" s="43"/>
      <c r="D1465" s="13"/>
      <c r="E1465" s="31"/>
      <c r="F1465" s="13"/>
      <c r="H1465" s="41"/>
      <c r="I1465" s="13"/>
      <c r="J1465" s="62">
        <f t="shared" si="140"/>
        <v>0</v>
      </c>
      <c r="K1465" s="85"/>
      <c r="L1465" s="82"/>
    </row>
    <row r="1466" spans="1:12" x14ac:dyDescent="0.25">
      <c r="A1466" s="43"/>
      <c r="B1466" s="43"/>
      <c r="C1466" s="43"/>
      <c r="D1466" s="13"/>
      <c r="E1466" s="31"/>
      <c r="F1466" s="13"/>
      <c r="H1466" s="41"/>
      <c r="I1466" s="13"/>
      <c r="J1466" s="62">
        <f t="shared" si="140"/>
        <v>0</v>
      </c>
      <c r="K1466" s="85"/>
      <c r="L1466" s="82"/>
    </row>
    <row r="1467" spans="1:12" x14ac:dyDescent="0.25">
      <c r="A1467" s="43"/>
      <c r="B1467" s="43"/>
      <c r="C1467" s="43"/>
      <c r="D1467" s="13"/>
      <c r="E1467" s="31"/>
      <c r="F1467" s="13"/>
      <c r="H1467" s="41"/>
      <c r="I1467" s="13"/>
      <c r="J1467" s="62">
        <f t="shared" si="140"/>
        <v>0</v>
      </c>
      <c r="K1467" s="85"/>
      <c r="L1467" s="82"/>
    </row>
    <row r="1468" spans="1:12" x14ac:dyDescent="0.25">
      <c r="A1468" s="43"/>
      <c r="B1468" s="43"/>
      <c r="C1468" s="43"/>
      <c r="D1468" s="13"/>
      <c r="E1468" s="31"/>
      <c r="F1468" s="13"/>
      <c r="H1468" s="41"/>
      <c r="I1468" s="13"/>
      <c r="J1468" s="62">
        <f t="shared" si="140"/>
        <v>0</v>
      </c>
      <c r="K1468" s="85"/>
      <c r="L1468" s="82"/>
    </row>
    <row r="1469" spans="1:12" x14ac:dyDescent="0.25">
      <c r="A1469" s="43"/>
      <c r="B1469" s="43"/>
      <c r="C1469" s="43"/>
      <c r="D1469" s="13"/>
      <c r="E1469" s="31"/>
      <c r="F1469" s="13"/>
      <c r="H1469" s="41"/>
      <c r="I1469" s="13"/>
      <c r="J1469" s="62">
        <f t="shared" si="140"/>
        <v>0</v>
      </c>
      <c r="K1469" s="85"/>
      <c r="L1469" s="82"/>
    </row>
    <row r="1470" spans="1:12" x14ac:dyDescent="0.25">
      <c r="A1470" s="43"/>
      <c r="B1470" s="43"/>
      <c r="C1470" s="43"/>
      <c r="D1470" s="13"/>
      <c r="E1470" s="31"/>
      <c r="F1470" s="13"/>
      <c r="H1470" s="41"/>
      <c r="I1470" s="13"/>
      <c r="J1470" s="62">
        <f t="shared" si="140"/>
        <v>0</v>
      </c>
      <c r="K1470" s="85"/>
      <c r="L1470" s="82"/>
    </row>
    <row r="1471" spans="1:12" x14ac:dyDescent="0.25">
      <c r="A1471" s="43"/>
      <c r="B1471" s="43"/>
      <c r="C1471" s="43"/>
      <c r="D1471" s="13"/>
      <c r="E1471" s="31"/>
      <c r="F1471" s="13"/>
      <c r="H1471" s="41"/>
      <c r="I1471" s="13"/>
      <c r="J1471" s="62">
        <f t="shared" si="140"/>
        <v>0</v>
      </c>
      <c r="K1471" s="85"/>
      <c r="L1471" s="82"/>
    </row>
    <row r="1472" spans="1:12" x14ac:dyDescent="0.25">
      <c r="A1472" s="43"/>
      <c r="B1472" s="43"/>
      <c r="C1472" s="43"/>
      <c r="D1472" s="13"/>
      <c r="E1472" s="31"/>
      <c r="F1472" s="13"/>
      <c r="H1472" s="41"/>
      <c r="I1472" s="13"/>
      <c r="J1472" s="62">
        <f t="shared" si="140"/>
        <v>0</v>
      </c>
      <c r="K1472" s="85"/>
      <c r="L1472" s="82"/>
    </row>
    <row r="1473" spans="1:12" x14ac:dyDescent="0.25">
      <c r="A1473" s="43"/>
      <c r="B1473" s="43"/>
      <c r="C1473" s="43"/>
      <c r="D1473" s="13"/>
      <c r="E1473" s="31"/>
      <c r="F1473" s="13"/>
      <c r="H1473" s="41"/>
      <c r="I1473" s="13"/>
      <c r="J1473" s="62">
        <f t="shared" si="140"/>
        <v>0</v>
      </c>
      <c r="K1473" s="85"/>
      <c r="L1473" s="82"/>
    </row>
    <row r="1474" spans="1:12" x14ac:dyDescent="0.25">
      <c r="A1474" s="43"/>
      <c r="B1474" s="43"/>
      <c r="C1474" s="43"/>
      <c r="D1474" s="13"/>
      <c r="E1474" s="31"/>
      <c r="F1474" s="13"/>
      <c r="H1474" s="41"/>
      <c r="I1474" s="13"/>
      <c r="J1474" s="62">
        <f t="shared" ref="J1474:J1537" si="141">E1474</f>
        <v>0</v>
      </c>
      <c r="K1474" s="85"/>
      <c r="L1474" s="82"/>
    </row>
    <row r="1475" spans="1:12" x14ac:dyDescent="0.25">
      <c r="A1475" s="43"/>
      <c r="B1475" s="43"/>
      <c r="C1475" s="43"/>
      <c r="D1475" s="13"/>
      <c r="E1475" s="31"/>
      <c r="F1475" s="13"/>
      <c r="H1475" s="41"/>
      <c r="I1475" s="13"/>
      <c r="J1475" s="62">
        <f t="shared" si="141"/>
        <v>0</v>
      </c>
      <c r="K1475" s="85"/>
      <c r="L1475" s="82"/>
    </row>
    <row r="1476" spans="1:12" x14ac:dyDescent="0.25">
      <c r="A1476" s="43"/>
      <c r="B1476" s="43"/>
      <c r="C1476" s="43"/>
      <c r="D1476" s="13"/>
      <c r="E1476" s="31"/>
      <c r="F1476" s="13"/>
      <c r="H1476" s="41"/>
      <c r="I1476" s="13"/>
      <c r="J1476" s="62">
        <f t="shared" si="141"/>
        <v>0</v>
      </c>
      <c r="K1476" s="85"/>
      <c r="L1476" s="82"/>
    </row>
    <row r="1477" spans="1:12" x14ac:dyDescent="0.25">
      <c r="A1477" s="43"/>
      <c r="B1477" s="43"/>
      <c r="C1477" s="43"/>
      <c r="D1477" s="13"/>
      <c r="E1477" s="31"/>
      <c r="F1477" s="13"/>
      <c r="H1477" s="41"/>
      <c r="I1477" s="13"/>
      <c r="J1477" s="62">
        <f t="shared" si="141"/>
        <v>0</v>
      </c>
      <c r="K1477" s="85"/>
      <c r="L1477" s="82"/>
    </row>
    <row r="1478" spans="1:12" x14ac:dyDescent="0.25">
      <c r="A1478" s="43"/>
      <c r="B1478" s="43"/>
      <c r="C1478" s="43"/>
      <c r="D1478" s="13"/>
      <c r="E1478" s="31"/>
      <c r="F1478" s="13"/>
      <c r="H1478" s="41"/>
      <c r="I1478" s="13"/>
      <c r="J1478" s="62">
        <f t="shared" si="141"/>
        <v>0</v>
      </c>
      <c r="K1478" s="85"/>
      <c r="L1478" s="82"/>
    </row>
    <row r="1479" spans="1:12" x14ac:dyDescent="0.25">
      <c r="A1479" s="43"/>
      <c r="B1479" s="43"/>
      <c r="C1479" s="43"/>
      <c r="D1479" s="13"/>
      <c r="E1479" s="31"/>
      <c r="F1479" s="13"/>
      <c r="H1479" s="41"/>
      <c r="I1479" s="13"/>
      <c r="J1479" s="62">
        <f t="shared" si="141"/>
        <v>0</v>
      </c>
      <c r="K1479" s="85"/>
      <c r="L1479" s="82"/>
    </row>
    <row r="1480" spans="1:12" x14ac:dyDescent="0.25">
      <c r="A1480" s="43"/>
      <c r="B1480" s="43"/>
      <c r="C1480" s="43"/>
      <c r="D1480" s="13"/>
      <c r="E1480" s="31"/>
      <c r="F1480" s="13"/>
      <c r="H1480" s="41"/>
      <c r="I1480" s="13"/>
      <c r="J1480" s="62">
        <f t="shared" si="141"/>
        <v>0</v>
      </c>
      <c r="K1480" s="85"/>
      <c r="L1480" s="82"/>
    </row>
    <row r="1481" spans="1:12" x14ac:dyDescent="0.25">
      <c r="A1481" s="43"/>
      <c r="B1481" s="43"/>
      <c r="C1481" s="43"/>
      <c r="D1481" s="13"/>
      <c r="E1481" s="31"/>
      <c r="F1481" s="13"/>
      <c r="H1481" s="41"/>
      <c r="I1481" s="13"/>
      <c r="J1481" s="62">
        <f t="shared" si="141"/>
        <v>0</v>
      </c>
      <c r="K1481" s="85"/>
      <c r="L1481" s="82"/>
    </row>
    <row r="1482" spans="1:12" x14ac:dyDescent="0.25">
      <c r="A1482" s="43"/>
      <c r="B1482" s="43"/>
      <c r="C1482" s="43"/>
      <c r="D1482" s="13"/>
      <c r="E1482" s="31"/>
      <c r="F1482" s="13"/>
      <c r="H1482" s="41"/>
      <c r="I1482" s="13"/>
      <c r="J1482" s="62">
        <f t="shared" si="141"/>
        <v>0</v>
      </c>
      <c r="K1482" s="85"/>
      <c r="L1482" s="82"/>
    </row>
    <row r="1483" spans="1:12" x14ac:dyDescent="0.25">
      <c r="A1483" s="43"/>
      <c r="B1483" s="43"/>
      <c r="C1483" s="43"/>
      <c r="D1483" s="13"/>
      <c r="E1483" s="31"/>
      <c r="F1483" s="13"/>
      <c r="H1483" s="41"/>
      <c r="I1483" s="13"/>
      <c r="J1483" s="62">
        <f t="shared" si="141"/>
        <v>0</v>
      </c>
      <c r="K1483" s="85"/>
      <c r="L1483" s="82"/>
    </row>
    <row r="1484" spans="1:12" x14ac:dyDescent="0.25">
      <c r="A1484" s="43"/>
      <c r="B1484" s="43"/>
      <c r="C1484" s="43"/>
      <c r="D1484" s="13"/>
      <c r="E1484" s="31"/>
      <c r="F1484" s="13"/>
      <c r="H1484" s="41"/>
      <c r="I1484" s="13"/>
      <c r="J1484" s="62">
        <f t="shared" si="141"/>
        <v>0</v>
      </c>
      <c r="K1484" s="85"/>
      <c r="L1484" s="82"/>
    </row>
    <row r="1485" spans="1:12" x14ac:dyDescent="0.25">
      <c r="A1485" s="43"/>
      <c r="B1485" s="43"/>
      <c r="C1485" s="43"/>
      <c r="D1485" s="13"/>
      <c r="E1485" s="31"/>
      <c r="F1485" s="13"/>
      <c r="H1485" s="41"/>
      <c r="I1485" s="13"/>
      <c r="J1485" s="62">
        <f t="shared" si="141"/>
        <v>0</v>
      </c>
      <c r="K1485" s="85"/>
      <c r="L1485" s="82"/>
    </row>
    <row r="1486" spans="1:12" x14ac:dyDescent="0.25">
      <c r="A1486" s="43"/>
      <c r="B1486" s="42"/>
      <c r="C1486" s="42"/>
      <c r="D1486" s="13"/>
      <c r="F1486" s="13"/>
      <c r="H1486" s="41"/>
      <c r="I1486" s="13"/>
      <c r="J1486" s="62">
        <f t="shared" si="141"/>
        <v>0</v>
      </c>
      <c r="K1486" s="85"/>
      <c r="L1486" s="82"/>
    </row>
    <row r="1487" spans="1:12" x14ac:dyDescent="0.25">
      <c r="A1487" s="43"/>
      <c r="B1487" s="42"/>
      <c r="C1487" s="42"/>
      <c r="D1487" s="13"/>
      <c r="F1487" s="13"/>
      <c r="H1487" s="41"/>
      <c r="I1487" s="13"/>
      <c r="J1487" s="62">
        <f t="shared" si="141"/>
        <v>0</v>
      </c>
      <c r="K1487" s="85"/>
      <c r="L1487" s="82"/>
    </row>
    <row r="1488" spans="1:12" x14ac:dyDescent="0.25">
      <c r="A1488" s="43"/>
      <c r="B1488" s="42"/>
      <c r="C1488" s="42"/>
      <c r="D1488" s="13"/>
      <c r="F1488" s="13"/>
      <c r="H1488" s="41"/>
      <c r="I1488" s="13"/>
      <c r="J1488" s="62">
        <f t="shared" si="141"/>
        <v>0</v>
      </c>
      <c r="K1488" s="85"/>
      <c r="L1488" s="82"/>
    </row>
    <row r="1489" spans="1:12" x14ac:dyDescent="0.25">
      <c r="A1489" s="43"/>
      <c r="B1489" s="42"/>
      <c r="C1489" s="42"/>
      <c r="D1489" s="13"/>
      <c r="F1489" s="13"/>
      <c r="H1489" s="41"/>
      <c r="I1489" s="13"/>
      <c r="J1489" s="62">
        <f t="shared" si="141"/>
        <v>0</v>
      </c>
      <c r="K1489" s="85"/>
      <c r="L1489" s="82"/>
    </row>
    <row r="1490" spans="1:12" x14ac:dyDescent="0.25">
      <c r="A1490" s="43"/>
      <c r="B1490" s="42"/>
      <c r="C1490" s="42"/>
      <c r="D1490" s="13"/>
      <c r="F1490" s="13"/>
      <c r="H1490" s="41"/>
      <c r="I1490" s="13"/>
      <c r="J1490" s="62">
        <f t="shared" si="141"/>
        <v>0</v>
      </c>
      <c r="K1490" s="85"/>
      <c r="L1490" s="82"/>
    </row>
    <row r="1491" spans="1:12" x14ac:dyDescent="0.25">
      <c r="A1491" s="43"/>
      <c r="B1491" s="42"/>
      <c r="C1491" s="42"/>
      <c r="D1491" s="13"/>
      <c r="F1491" s="13"/>
      <c r="H1491" s="41"/>
      <c r="I1491" s="13"/>
      <c r="J1491" s="62">
        <f t="shared" si="141"/>
        <v>0</v>
      </c>
      <c r="K1491" s="85"/>
      <c r="L1491" s="82"/>
    </row>
    <row r="1492" spans="1:12" x14ac:dyDescent="0.25">
      <c r="A1492" s="43"/>
      <c r="B1492" s="42"/>
      <c r="C1492" s="42"/>
      <c r="D1492" s="13"/>
      <c r="F1492" s="13"/>
      <c r="H1492" s="41"/>
      <c r="I1492" s="13"/>
      <c r="J1492" s="62">
        <f t="shared" si="141"/>
        <v>0</v>
      </c>
      <c r="K1492" s="85"/>
      <c r="L1492" s="82"/>
    </row>
    <row r="1493" spans="1:12" x14ac:dyDescent="0.25">
      <c r="A1493" s="43"/>
      <c r="B1493" s="42"/>
      <c r="C1493" s="42"/>
      <c r="D1493" s="13"/>
      <c r="F1493" s="13"/>
      <c r="H1493" s="41"/>
      <c r="I1493" s="13"/>
      <c r="J1493" s="62">
        <f t="shared" si="141"/>
        <v>0</v>
      </c>
      <c r="K1493" s="85"/>
      <c r="L1493" s="82"/>
    </row>
    <row r="1494" spans="1:12" x14ac:dyDescent="0.25">
      <c r="A1494" s="43"/>
      <c r="B1494" s="42"/>
      <c r="C1494" s="42"/>
      <c r="D1494" s="13"/>
      <c r="F1494" s="13"/>
      <c r="H1494" s="41"/>
      <c r="I1494" s="13"/>
      <c r="J1494" s="62">
        <f t="shared" si="141"/>
        <v>0</v>
      </c>
      <c r="K1494" s="85"/>
      <c r="L1494" s="82"/>
    </row>
    <row r="1495" spans="1:12" x14ac:dyDescent="0.25">
      <c r="A1495" s="43"/>
      <c r="B1495" s="42"/>
      <c r="C1495" s="42"/>
      <c r="D1495" s="13"/>
      <c r="F1495" s="13"/>
      <c r="H1495" s="41"/>
      <c r="I1495" s="13"/>
      <c r="J1495" s="62">
        <f t="shared" si="141"/>
        <v>0</v>
      </c>
      <c r="K1495" s="85"/>
      <c r="L1495" s="82"/>
    </row>
    <row r="1496" spans="1:12" x14ac:dyDescent="0.25">
      <c r="A1496" s="43"/>
      <c r="B1496" s="42"/>
      <c r="C1496" s="42"/>
      <c r="D1496" s="13"/>
      <c r="F1496" s="13"/>
      <c r="H1496" s="41"/>
      <c r="I1496" s="13"/>
      <c r="J1496" s="62">
        <f t="shared" si="141"/>
        <v>0</v>
      </c>
      <c r="K1496" s="85"/>
      <c r="L1496" s="82"/>
    </row>
    <row r="1497" spans="1:12" x14ac:dyDescent="0.25">
      <c r="A1497" s="43"/>
      <c r="B1497" s="42"/>
      <c r="C1497" s="42"/>
      <c r="D1497" s="13"/>
      <c r="F1497" s="13"/>
      <c r="H1497" s="41"/>
      <c r="I1497" s="13"/>
      <c r="J1497" s="62">
        <f t="shared" si="141"/>
        <v>0</v>
      </c>
      <c r="K1497" s="85"/>
      <c r="L1497" s="82"/>
    </row>
    <row r="1498" spans="1:12" x14ac:dyDescent="0.25">
      <c r="A1498" s="43"/>
      <c r="B1498" s="42"/>
      <c r="C1498" s="42"/>
      <c r="D1498" s="13"/>
      <c r="F1498" s="13"/>
      <c r="H1498" s="41"/>
      <c r="I1498" s="13"/>
      <c r="J1498" s="62">
        <f t="shared" si="141"/>
        <v>0</v>
      </c>
      <c r="K1498" s="85"/>
      <c r="L1498" s="82"/>
    </row>
    <row r="1499" spans="1:12" x14ac:dyDescent="0.25">
      <c r="A1499" s="43"/>
      <c r="B1499" s="42"/>
      <c r="C1499" s="42"/>
      <c r="D1499" s="13"/>
      <c r="F1499" s="13"/>
      <c r="H1499" s="41"/>
      <c r="I1499" s="13"/>
      <c r="J1499" s="62">
        <f t="shared" si="141"/>
        <v>0</v>
      </c>
      <c r="K1499" s="85"/>
      <c r="L1499" s="82"/>
    </row>
    <row r="1500" spans="1:12" x14ac:dyDescent="0.25">
      <c r="A1500" s="43"/>
      <c r="B1500" s="42"/>
      <c r="C1500" s="42"/>
      <c r="D1500" s="13"/>
      <c r="F1500" s="13"/>
      <c r="H1500" s="41"/>
      <c r="I1500" s="13"/>
      <c r="J1500" s="62">
        <f t="shared" si="141"/>
        <v>0</v>
      </c>
      <c r="K1500" s="85"/>
      <c r="L1500" s="82"/>
    </row>
    <row r="1501" spans="1:12" x14ac:dyDescent="0.25">
      <c r="A1501" s="43"/>
      <c r="B1501" s="42"/>
      <c r="C1501" s="42"/>
      <c r="D1501" s="13"/>
      <c r="F1501" s="13"/>
      <c r="H1501" s="41"/>
      <c r="I1501" s="13"/>
      <c r="J1501" s="62">
        <f t="shared" si="141"/>
        <v>0</v>
      </c>
      <c r="K1501" s="85"/>
      <c r="L1501" s="82"/>
    </row>
    <row r="1502" spans="1:12" x14ac:dyDescent="0.25">
      <c r="A1502" s="43"/>
      <c r="B1502" s="42"/>
      <c r="C1502" s="42"/>
      <c r="D1502" s="13"/>
      <c r="F1502" s="13"/>
      <c r="H1502" s="41"/>
      <c r="I1502" s="13"/>
      <c r="J1502" s="62">
        <f t="shared" si="141"/>
        <v>0</v>
      </c>
      <c r="K1502" s="85"/>
      <c r="L1502" s="82"/>
    </row>
    <row r="1503" spans="1:12" x14ac:dyDescent="0.25">
      <c r="A1503" s="43"/>
      <c r="B1503" s="42"/>
      <c r="C1503" s="42"/>
      <c r="D1503" s="13"/>
      <c r="F1503" s="13"/>
      <c r="H1503" s="41"/>
      <c r="I1503" s="13"/>
      <c r="J1503" s="62">
        <f t="shared" si="141"/>
        <v>0</v>
      </c>
      <c r="K1503" s="85"/>
      <c r="L1503" s="82"/>
    </row>
    <row r="1504" spans="1:12" x14ac:dyDescent="0.25">
      <c r="A1504" s="43"/>
      <c r="B1504" s="42"/>
      <c r="C1504" s="42"/>
      <c r="D1504" s="13"/>
      <c r="F1504" s="13"/>
      <c r="H1504" s="41"/>
      <c r="I1504" s="13"/>
      <c r="J1504" s="62">
        <f t="shared" si="141"/>
        <v>0</v>
      </c>
      <c r="K1504" s="85"/>
      <c r="L1504" s="82"/>
    </row>
    <row r="1505" spans="1:12" x14ac:dyDescent="0.25">
      <c r="A1505" s="43"/>
      <c r="B1505" s="42"/>
      <c r="C1505" s="42"/>
      <c r="D1505" s="13"/>
      <c r="F1505" s="13"/>
      <c r="H1505" s="41"/>
      <c r="I1505" s="13"/>
      <c r="J1505" s="62">
        <f t="shared" si="141"/>
        <v>0</v>
      </c>
      <c r="K1505" s="85"/>
      <c r="L1505" s="82"/>
    </row>
    <row r="1506" spans="1:12" x14ac:dyDescent="0.25">
      <c r="A1506" s="43"/>
      <c r="B1506" s="42"/>
      <c r="C1506" s="42"/>
      <c r="D1506" s="13"/>
      <c r="F1506" s="13"/>
      <c r="H1506" s="41"/>
      <c r="I1506" s="13"/>
      <c r="J1506" s="62">
        <f t="shared" si="141"/>
        <v>0</v>
      </c>
      <c r="K1506" s="85"/>
      <c r="L1506" s="82"/>
    </row>
    <row r="1507" spans="1:12" x14ac:dyDescent="0.25">
      <c r="A1507" s="43"/>
      <c r="B1507" s="42"/>
      <c r="C1507" s="42"/>
      <c r="D1507" s="13"/>
      <c r="F1507" s="13"/>
      <c r="H1507" s="41"/>
      <c r="I1507" s="13"/>
      <c r="J1507" s="62">
        <f t="shared" si="141"/>
        <v>0</v>
      </c>
      <c r="K1507" s="85"/>
      <c r="L1507" s="82"/>
    </row>
    <row r="1508" spans="1:12" x14ac:dyDescent="0.25">
      <c r="A1508" s="43"/>
      <c r="B1508" s="42"/>
      <c r="C1508" s="42"/>
      <c r="D1508" s="13"/>
      <c r="F1508" s="13"/>
      <c r="H1508" s="41"/>
      <c r="I1508" s="13"/>
      <c r="J1508" s="62">
        <f t="shared" si="141"/>
        <v>0</v>
      </c>
      <c r="K1508" s="85"/>
      <c r="L1508" s="82"/>
    </row>
    <row r="1509" spans="1:12" x14ac:dyDescent="0.25">
      <c r="A1509" s="43"/>
      <c r="B1509" s="42"/>
      <c r="C1509" s="42"/>
      <c r="D1509" s="13"/>
      <c r="F1509" s="13"/>
      <c r="H1509" s="41"/>
      <c r="I1509" s="13"/>
      <c r="J1509" s="62">
        <f t="shared" si="141"/>
        <v>0</v>
      </c>
      <c r="K1509" s="85"/>
      <c r="L1509" s="82"/>
    </row>
    <row r="1510" spans="1:12" x14ac:dyDescent="0.25">
      <c r="A1510" s="43"/>
      <c r="B1510" s="42"/>
      <c r="C1510" s="42"/>
      <c r="D1510" s="13"/>
      <c r="F1510" s="13"/>
      <c r="H1510" s="41"/>
      <c r="I1510" s="13"/>
      <c r="J1510" s="62">
        <f t="shared" si="141"/>
        <v>0</v>
      </c>
      <c r="K1510" s="85"/>
      <c r="L1510" s="82"/>
    </row>
    <row r="1511" spans="1:12" x14ac:dyDescent="0.25">
      <c r="A1511" s="43"/>
      <c r="B1511" s="42"/>
      <c r="C1511" s="42"/>
      <c r="D1511" s="13"/>
      <c r="F1511" s="13"/>
      <c r="H1511" s="41"/>
      <c r="I1511" s="13"/>
      <c r="J1511" s="62">
        <f t="shared" si="141"/>
        <v>0</v>
      </c>
      <c r="K1511" s="85"/>
      <c r="L1511" s="82"/>
    </row>
    <row r="1512" spans="1:12" x14ac:dyDescent="0.25">
      <c r="A1512" s="43"/>
      <c r="B1512" s="42"/>
      <c r="C1512" s="42"/>
      <c r="D1512" s="13"/>
      <c r="F1512" s="13"/>
      <c r="H1512" s="41"/>
      <c r="I1512" s="13"/>
      <c r="J1512" s="62">
        <f t="shared" si="141"/>
        <v>0</v>
      </c>
      <c r="K1512" s="85"/>
      <c r="L1512" s="82"/>
    </row>
    <row r="1513" spans="1:12" x14ac:dyDescent="0.25">
      <c r="A1513" s="43"/>
      <c r="B1513" s="42"/>
      <c r="C1513" s="42"/>
      <c r="D1513" s="13"/>
      <c r="F1513" s="13"/>
      <c r="H1513" s="41"/>
      <c r="I1513" s="13"/>
      <c r="J1513" s="62">
        <f t="shared" si="141"/>
        <v>0</v>
      </c>
      <c r="K1513" s="85"/>
      <c r="L1513" s="82"/>
    </row>
    <row r="1514" spans="1:12" x14ac:dyDescent="0.25">
      <c r="A1514" s="43"/>
      <c r="B1514" s="42"/>
      <c r="C1514" s="42"/>
      <c r="D1514" s="13"/>
      <c r="F1514" s="13"/>
      <c r="H1514" s="41"/>
      <c r="I1514" s="13"/>
      <c r="J1514" s="62">
        <f t="shared" si="141"/>
        <v>0</v>
      </c>
      <c r="K1514" s="85"/>
      <c r="L1514" s="82"/>
    </row>
    <row r="1515" spans="1:12" x14ac:dyDescent="0.25">
      <c r="A1515" s="43"/>
      <c r="B1515" s="42"/>
      <c r="C1515" s="42"/>
      <c r="D1515" s="13"/>
      <c r="F1515" s="13"/>
      <c r="H1515" s="41"/>
      <c r="I1515" s="13"/>
      <c r="J1515" s="62">
        <f t="shared" si="141"/>
        <v>0</v>
      </c>
      <c r="K1515" s="85"/>
      <c r="L1515" s="82"/>
    </row>
    <row r="1516" spans="1:12" x14ac:dyDescent="0.25">
      <c r="A1516" s="43"/>
      <c r="B1516" s="42"/>
      <c r="C1516" s="42"/>
      <c r="D1516" s="13"/>
      <c r="F1516" s="13"/>
      <c r="H1516" s="41"/>
      <c r="I1516" s="13"/>
      <c r="J1516" s="62">
        <f t="shared" si="141"/>
        <v>0</v>
      </c>
      <c r="K1516" s="85"/>
      <c r="L1516" s="82"/>
    </row>
    <row r="1517" spans="1:12" x14ac:dyDescent="0.25">
      <c r="A1517" s="43"/>
      <c r="B1517" s="42"/>
      <c r="C1517" s="42"/>
      <c r="D1517" s="13"/>
      <c r="F1517" s="13"/>
      <c r="H1517" s="41"/>
      <c r="I1517" s="13"/>
      <c r="J1517" s="62">
        <f t="shared" si="141"/>
        <v>0</v>
      </c>
      <c r="K1517" s="85"/>
      <c r="L1517" s="82"/>
    </row>
    <row r="1518" spans="1:12" x14ac:dyDescent="0.25">
      <c r="A1518" s="43"/>
      <c r="B1518" s="42"/>
      <c r="C1518" s="42"/>
      <c r="D1518" s="13"/>
      <c r="F1518" s="13"/>
      <c r="H1518" s="41"/>
      <c r="I1518" s="13"/>
      <c r="J1518" s="62">
        <f t="shared" si="141"/>
        <v>0</v>
      </c>
      <c r="K1518" s="85"/>
      <c r="L1518" s="82"/>
    </row>
    <row r="1519" spans="1:12" x14ac:dyDescent="0.25">
      <c r="A1519" s="43"/>
      <c r="B1519" s="42"/>
      <c r="C1519" s="42"/>
      <c r="D1519" s="13"/>
      <c r="F1519" s="13"/>
      <c r="H1519" s="41"/>
      <c r="I1519" s="13"/>
      <c r="J1519" s="62">
        <f t="shared" si="141"/>
        <v>0</v>
      </c>
      <c r="K1519" s="85"/>
      <c r="L1519" s="82"/>
    </row>
    <row r="1520" spans="1:12" x14ac:dyDescent="0.25">
      <c r="A1520" s="43"/>
      <c r="B1520" s="42"/>
      <c r="C1520" s="42"/>
      <c r="D1520" s="13"/>
      <c r="F1520" s="13"/>
      <c r="H1520" s="41"/>
      <c r="I1520" s="13"/>
      <c r="J1520" s="62">
        <f t="shared" si="141"/>
        <v>0</v>
      </c>
      <c r="K1520" s="85"/>
      <c r="L1520" s="82"/>
    </row>
    <row r="1521" spans="1:12" x14ac:dyDescent="0.25">
      <c r="A1521" s="43"/>
      <c r="B1521" s="42"/>
      <c r="C1521" s="42"/>
      <c r="D1521" s="13"/>
      <c r="F1521" s="13"/>
      <c r="H1521" s="41"/>
      <c r="I1521" s="13"/>
      <c r="J1521" s="62">
        <f t="shared" si="141"/>
        <v>0</v>
      </c>
      <c r="K1521" s="85"/>
      <c r="L1521" s="82"/>
    </row>
    <row r="1522" spans="1:12" x14ac:dyDescent="0.25">
      <c r="A1522" s="43"/>
      <c r="B1522" s="42"/>
      <c r="C1522" s="42"/>
      <c r="D1522" s="13"/>
      <c r="F1522" s="13"/>
      <c r="H1522" s="41"/>
      <c r="I1522" s="13"/>
      <c r="J1522" s="62">
        <f t="shared" si="141"/>
        <v>0</v>
      </c>
      <c r="K1522" s="85"/>
      <c r="L1522" s="82"/>
    </row>
    <row r="1523" spans="1:12" x14ac:dyDescent="0.25">
      <c r="A1523" s="43"/>
      <c r="B1523" s="42"/>
      <c r="C1523" s="42"/>
      <c r="D1523" s="13"/>
      <c r="F1523" s="13"/>
      <c r="H1523" s="41"/>
      <c r="I1523" s="13"/>
      <c r="J1523" s="62">
        <f t="shared" si="141"/>
        <v>0</v>
      </c>
      <c r="K1523" s="85"/>
      <c r="L1523" s="82"/>
    </row>
    <row r="1524" spans="1:12" x14ac:dyDescent="0.25">
      <c r="A1524" s="43"/>
      <c r="B1524" s="42"/>
      <c r="C1524" s="42"/>
      <c r="D1524" s="13"/>
      <c r="F1524" s="13"/>
      <c r="H1524" s="41"/>
      <c r="I1524" s="13"/>
      <c r="J1524" s="62">
        <f t="shared" si="141"/>
        <v>0</v>
      </c>
      <c r="K1524" s="85"/>
      <c r="L1524" s="82"/>
    </row>
    <row r="1525" spans="1:12" x14ac:dyDescent="0.25">
      <c r="A1525" s="43"/>
      <c r="B1525" s="42"/>
      <c r="C1525" s="42"/>
      <c r="D1525" s="13"/>
      <c r="F1525" s="13"/>
      <c r="H1525" s="41"/>
      <c r="I1525" s="13"/>
      <c r="J1525" s="62">
        <f t="shared" si="141"/>
        <v>0</v>
      </c>
      <c r="K1525" s="85"/>
      <c r="L1525" s="82"/>
    </row>
    <row r="1526" spans="1:12" x14ac:dyDescent="0.25">
      <c r="A1526" s="43"/>
      <c r="B1526" s="42"/>
      <c r="C1526" s="42"/>
      <c r="D1526" s="13"/>
      <c r="F1526" s="13"/>
      <c r="H1526" s="41"/>
      <c r="I1526" s="13"/>
      <c r="J1526" s="62">
        <f t="shared" si="141"/>
        <v>0</v>
      </c>
      <c r="K1526" s="85"/>
      <c r="L1526" s="82"/>
    </row>
    <row r="1527" spans="1:12" x14ac:dyDescent="0.25">
      <c r="A1527" s="43"/>
      <c r="B1527" s="42"/>
      <c r="C1527" s="42"/>
      <c r="D1527" s="13"/>
      <c r="F1527" s="13"/>
      <c r="H1527" s="41"/>
      <c r="I1527" s="13"/>
      <c r="J1527" s="62">
        <f t="shared" si="141"/>
        <v>0</v>
      </c>
      <c r="K1527" s="85"/>
      <c r="L1527" s="82"/>
    </row>
    <row r="1528" spans="1:12" x14ac:dyDescent="0.25">
      <c r="A1528" s="43"/>
      <c r="B1528" s="42"/>
      <c r="C1528" s="42"/>
      <c r="D1528" s="13"/>
      <c r="F1528" s="13"/>
      <c r="H1528" s="41"/>
      <c r="I1528" s="13"/>
      <c r="J1528" s="62">
        <f t="shared" si="141"/>
        <v>0</v>
      </c>
      <c r="K1528" s="85"/>
      <c r="L1528" s="82"/>
    </row>
    <row r="1529" spans="1:12" x14ac:dyDescent="0.25">
      <c r="A1529" s="43"/>
      <c r="B1529" s="42"/>
      <c r="C1529" s="42"/>
      <c r="D1529" s="13"/>
      <c r="F1529" s="13"/>
      <c r="H1529" s="41"/>
      <c r="I1529" s="13"/>
      <c r="J1529" s="62">
        <f t="shared" si="141"/>
        <v>0</v>
      </c>
      <c r="K1529" s="85"/>
      <c r="L1529" s="82"/>
    </row>
    <row r="1530" spans="1:12" x14ac:dyDescent="0.25">
      <c r="A1530" s="43"/>
      <c r="B1530" s="42"/>
      <c r="C1530" s="42"/>
      <c r="D1530" s="13"/>
      <c r="F1530" s="13"/>
      <c r="H1530" s="41"/>
      <c r="I1530" s="13"/>
      <c r="J1530" s="62">
        <f t="shared" si="141"/>
        <v>0</v>
      </c>
      <c r="K1530" s="85"/>
      <c r="L1530" s="82"/>
    </row>
    <row r="1531" spans="1:12" x14ac:dyDescent="0.25">
      <c r="A1531" s="43"/>
      <c r="B1531" s="42"/>
      <c r="C1531" s="42"/>
      <c r="D1531" s="13"/>
      <c r="F1531" s="13"/>
      <c r="H1531" s="41"/>
      <c r="I1531" s="13"/>
      <c r="J1531" s="62">
        <f t="shared" si="141"/>
        <v>0</v>
      </c>
      <c r="K1531" s="85"/>
      <c r="L1531" s="82"/>
    </row>
    <row r="1532" spans="1:12" x14ac:dyDescent="0.25">
      <c r="A1532" s="43"/>
      <c r="B1532" s="42"/>
      <c r="C1532" s="42"/>
      <c r="D1532" s="13"/>
      <c r="F1532" s="13"/>
      <c r="H1532" s="41"/>
      <c r="I1532" s="13"/>
      <c r="J1532" s="62">
        <f t="shared" si="141"/>
        <v>0</v>
      </c>
      <c r="K1532" s="85"/>
      <c r="L1532" s="82"/>
    </row>
    <row r="1533" spans="1:12" x14ac:dyDescent="0.25">
      <c r="A1533" s="43"/>
      <c r="B1533" s="42"/>
      <c r="C1533" s="42"/>
      <c r="D1533" s="13"/>
      <c r="F1533" s="13"/>
      <c r="H1533" s="41"/>
      <c r="I1533" s="13"/>
      <c r="J1533" s="62">
        <f t="shared" si="141"/>
        <v>0</v>
      </c>
      <c r="K1533" s="85"/>
      <c r="L1533" s="82"/>
    </row>
    <row r="1534" spans="1:12" x14ac:dyDescent="0.25">
      <c r="A1534" s="43"/>
      <c r="B1534" s="42"/>
      <c r="C1534" s="42"/>
      <c r="D1534" s="13"/>
      <c r="F1534" s="13"/>
      <c r="H1534" s="41"/>
      <c r="I1534" s="13"/>
      <c r="J1534" s="62">
        <f t="shared" si="141"/>
        <v>0</v>
      </c>
      <c r="K1534" s="85"/>
      <c r="L1534" s="82"/>
    </row>
    <row r="1535" spans="1:12" x14ac:dyDescent="0.25">
      <c r="A1535" s="43"/>
      <c r="B1535" s="42"/>
      <c r="C1535" s="42"/>
      <c r="D1535" s="13"/>
      <c r="F1535" s="13"/>
      <c r="H1535" s="41"/>
      <c r="I1535" s="13"/>
      <c r="J1535" s="62">
        <f t="shared" si="141"/>
        <v>0</v>
      </c>
      <c r="K1535" s="85"/>
      <c r="L1535" s="82"/>
    </row>
    <row r="1536" spans="1:12" x14ac:dyDescent="0.25">
      <c r="A1536" s="43"/>
      <c r="B1536" s="42"/>
      <c r="C1536" s="42"/>
      <c r="D1536" s="13"/>
      <c r="F1536" s="13"/>
      <c r="H1536" s="41"/>
      <c r="I1536" s="13"/>
      <c r="J1536" s="62">
        <f t="shared" si="141"/>
        <v>0</v>
      </c>
      <c r="K1536" s="85"/>
      <c r="L1536" s="82"/>
    </row>
    <row r="1537" spans="1:12" x14ac:dyDescent="0.25">
      <c r="A1537" s="43"/>
      <c r="B1537" s="42"/>
      <c r="C1537" s="42"/>
      <c r="D1537" s="13"/>
      <c r="F1537" s="13"/>
      <c r="H1537" s="41"/>
      <c r="I1537" s="13"/>
      <c r="J1537" s="62">
        <f t="shared" si="141"/>
        <v>0</v>
      </c>
      <c r="K1537" s="85"/>
      <c r="L1537" s="82"/>
    </row>
    <row r="1538" spans="1:12" x14ac:dyDescent="0.25">
      <c r="A1538" s="43"/>
      <c r="B1538" s="42"/>
      <c r="C1538" s="42"/>
      <c r="D1538" s="13"/>
      <c r="F1538" s="13"/>
      <c r="H1538" s="41"/>
      <c r="I1538" s="13"/>
      <c r="J1538" s="62">
        <f t="shared" ref="J1538:J1601" si="142">E1538</f>
        <v>0</v>
      </c>
      <c r="K1538" s="85"/>
      <c r="L1538" s="82"/>
    </row>
    <row r="1539" spans="1:12" x14ac:dyDescent="0.25">
      <c r="A1539" s="43"/>
      <c r="B1539" s="42"/>
      <c r="C1539" s="42"/>
      <c r="D1539" s="13"/>
      <c r="F1539" s="13"/>
      <c r="H1539" s="41"/>
      <c r="I1539" s="13"/>
      <c r="J1539" s="62">
        <f t="shared" si="142"/>
        <v>0</v>
      </c>
      <c r="K1539" s="85"/>
      <c r="L1539" s="82"/>
    </row>
    <row r="1540" spans="1:12" x14ac:dyDescent="0.25">
      <c r="A1540" s="43"/>
      <c r="B1540" s="42"/>
      <c r="C1540" s="42"/>
      <c r="D1540" s="13"/>
      <c r="F1540" s="13"/>
      <c r="H1540" s="41"/>
      <c r="I1540" s="13"/>
      <c r="J1540" s="62">
        <f t="shared" si="142"/>
        <v>0</v>
      </c>
      <c r="K1540" s="85"/>
      <c r="L1540" s="82"/>
    </row>
    <row r="1541" spans="1:12" x14ac:dyDescent="0.25">
      <c r="A1541" s="43"/>
      <c r="B1541" s="42"/>
      <c r="C1541" s="42"/>
      <c r="D1541" s="13"/>
      <c r="F1541" s="13"/>
      <c r="H1541" s="41"/>
      <c r="I1541" s="13"/>
      <c r="J1541" s="62">
        <f t="shared" si="142"/>
        <v>0</v>
      </c>
      <c r="K1541" s="85"/>
      <c r="L1541" s="82"/>
    </row>
    <row r="1542" spans="1:12" x14ac:dyDescent="0.25">
      <c r="A1542" s="43"/>
      <c r="B1542" s="42"/>
      <c r="C1542" s="42"/>
      <c r="D1542" s="13"/>
      <c r="F1542" s="13"/>
      <c r="H1542" s="41"/>
      <c r="I1542" s="13"/>
      <c r="J1542" s="62">
        <f t="shared" si="142"/>
        <v>0</v>
      </c>
      <c r="K1542" s="85"/>
      <c r="L1542" s="82"/>
    </row>
    <row r="1543" spans="1:12" x14ac:dyDescent="0.25">
      <c r="A1543" s="43"/>
      <c r="B1543" s="42"/>
      <c r="C1543" s="42"/>
      <c r="D1543" s="13"/>
      <c r="F1543" s="13"/>
      <c r="H1543" s="41"/>
      <c r="I1543" s="13"/>
      <c r="J1543" s="62">
        <f t="shared" si="142"/>
        <v>0</v>
      </c>
      <c r="K1543" s="85"/>
      <c r="L1543" s="82"/>
    </row>
    <row r="1544" spans="1:12" x14ac:dyDescent="0.25">
      <c r="A1544" s="43"/>
      <c r="B1544" s="42"/>
      <c r="C1544" s="42"/>
      <c r="D1544" s="13"/>
      <c r="F1544" s="13"/>
      <c r="H1544" s="41"/>
      <c r="I1544" s="13"/>
      <c r="J1544" s="62">
        <f t="shared" si="142"/>
        <v>0</v>
      </c>
      <c r="K1544" s="85"/>
      <c r="L1544" s="82"/>
    </row>
    <row r="1545" spans="1:12" x14ac:dyDescent="0.25">
      <c r="A1545" s="43"/>
      <c r="B1545" s="42"/>
      <c r="C1545" s="42"/>
      <c r="D1545" s="13"/>
      <c r="F1545" s="13"/>
      <c r="H1545" s="41"/>
      <c r="I1545" s="13"/>
      <c r="J1545" s="62">
        <f t="shared" si="142"/>
        <v>0</v>
      </c>
      <c r="K1545" s="85"/>
      <c r="L1545" s="82"/>
    </row>
    <row r="1546" spans="1:12" x14ac:dyDescent="0.25">
      <c r="A1546" s="43"/>
      <c r="B1546" s="42"/>
      <c r="C1546" s="42"/>
      <c r="D1546" s="13"/>
      <c r="F1546" s="13"/>
      <c r="H1546" s="41"/>
      <c r="I1546" s="13"/>
      <c r="J1546" s="62">
        <f t="shared" si="142"/>
        <v>0</v>
      </c>
      <c r="K1546" s="85"/>
      <c r="L1546" s="82"/>
    </row>
    <row r="1547" spans="1:12" x14ac:dyDescent="0.25">
      <c r="A1547" s="43"/>
      <c r="B1547" s="42"/>
      <c r="C1547" s="42"/>
      <c r="D1547" s="13"/>
      <c r="F1547" s="13"/>
      <c r="H1547" s="41"/>
      <c r="I1547" s="13"/>
      <c r="J1547" s="62">
        <f t="shared" si="142"/>
        <v>0</v>
      </c>
      <c r="K1547" s="85"/>
      <c r="L1547" s="82"/>
    </row>
    <row r="1548" spans="1:12" x14ac:dyDescent="0.25">
      <c r="A1548" s="43"/>
      <c r="B1548" s="42"/>
      <c r="C1548" s="42"/>
      <c r="D1548" s="13"/>
      <c r="F1548" s="13"/>
      <c r="H1548" s="41"/>
      <c r="I1548" s="13"/>
      <c r="J1548" s="62">
        <f t="shared" si="142"/>
        <v>0</v>
      </c>
      <c r="K1548" s="85"/>
      <c r="L1548" s="82"/>
    </row>
    <row r="1549" spans="1:12" x14ac:dyDescent="0.25">
      <c r="A1549" s="43"/>
      <c r="B1549" s="42"/>
      <c r="C1549" s="42"/>
      <c r="D1549" s="13"/>
      <c r="F1549" s="13"/>
      <c r="H1549" s="41"/>
      <c r="I1549" s="13"/>
      <c r="J1549" s="62">
        <f t="shared" si="142"/>
        <v>0</v>
      </c>
      <c r="K1549" s="85"/>
      <c r="L1549" s="82"/>
    </row>
    <row r="1550" spans="1:12" x14ac:dyDescent="0.25">
      <c r="A1550" s="43"/>
      <c r="B1550" s="42"/>
      <c r="C1550" s="42"/>
      <c r="D1550" s="13"/>
      <c r="F1550" s="13"/>
      <c r="H1550" s="41"/>
      <c r="I1550" s="13"/>
      <c r="J1550" s="62">
        <f t="shared" si="142"/>
        <v>0</v>
      </c>
      <c r="K1550" s="85"/>
      <c r="L1550" s="82"/>
    </row>
    <row r="1551" spans="1:12" x14ac:dyDescent="0.25">
      <c r="A1551" s="43"/>
      <c r="B1551" s="42"/>
      <c r="C1551" s="42"/>
      <c r="D1551" s="13"/>
      <c r="F1551" s="13"/>
      <c r="H1551" s="41"/>
      <c r="I1551" s="13"/>
      <c r="J1551" s="62">
        <f t="shared" si="142"/>
        <v>0</v>
      </c>
      <c r="K1551" s="85"/>
      <c r="L1551" s="82"/>
    </row>
    <row r="1552" spans="1:12" x14ac:dyDescent="0.25">
      <c r="A1552" s="43"/>
      <c r="B1552" s="42"/>
      <c r="C1552" s="42"/>
      <c r="D1552" s="13"/>
      <c r="F1552" s="13"/>
      <c r="H1552" s="41"/>
      <c r="I1552" s="13"/>
      <c r="J1552" s="62">
        <f t="shared" si="142"/>
        <v>0</v>
      </c>
      <c r="K1552" s="85"/>
      <c r="L1552" s="82"/>
    </row>
    <row r="1553" spans="1:12" x14ac:dyDescent="0.25">
      <c r="A1553" s="43"/>
      <c r="B1553" s="42"/>
      <c r="C1553" s="42"/>
      <c r="D1553" s="13"/>
      <c r="F1553" s="13"/>
      <c r="H1553" s="41"/>
      <c r="I1553" s="13"/>
      <c r="J1553" s="62">
        <f t="shared" si="142"/>
        <v>0</v>
      </c>
      <c r="K1553" s="85"/>
      <c r="L1553" s="82"/>
    </row>
    <row r="1554" spans="1:12" x14ac:dyDescent="0.25">
      <c r="A1554" s="43"/>
      <c r="B1554" s="42"/>
      <c r="C1554" s="42"/>
      <c r="D1554" s="13"/>
      <c r="F1554" s="13"/>
      <c r="H1554" s="41"/>
      <c r="I1554" s="13"/>
      <c r="J1554" s="62">
        <f t="shared" si="142"/>
        <v>0</v>
      </c>
      <c r="K1554" s="85"/>
      <c r="L1554" s="82"/>
    </row>
    <row r="1555" spans="1:12" x14ac:dyDescent="0.25">
      <c r="A1555" s="43"/>
      <c r="B1555" s="42"/>
      <c r="C1555" s="42"/>
      <c r="D1555" s="13"/>
      <c r="F1555" s="13"/>
      <c r="H1555" s="41"/>
      <c r="I1555" s="13"/>
      <c r="J1555" s="62">
        <f t="shared" si="142"/>
        <v>0</v>
      </c>
      <c r="K1555" s="85"/>
      <c r="L1555" s="82"/>
    </row>
    <row r="1556" spans="1:12" x14ac:dyDescent="0.25">
      <c r="A1556" s="43"/>
      <c r="B1556" s="42"/>
      <c r="C1556" s="42"/>
      <c r="D1556" s="13"/>
      <c r="F1556" s="13"/>
      <c r="H1556" s="41"/>
      <c r="I1556" s="13"/>
      <c r="J1556" s="62">
        <f t="shared" si="142"/>
        <v>0</v>
      </c>
      <c r="K1556" s="85"/>
      <c r="L1556" s="82"/>
    </row>
    <row r="1557" spans="1:12" x14ac:dyDescent="0.25">
      <c r="A1557" s="43"/>
      <c r="B1557" s="42"/>
      <c r="C1557" s="42"/>
      <c r="D1557" s="13"/>
      <c r="F1557" s="13"/>
      <c r="H1557" s="41"/>
      <c r="I1557" s="13"/>
      <c r="J1557" s="62">
        <f t="shared" si="142"/>
        <v>0</v>
      </c>
      <c r="K1557" s="85"/>
      <c r="L1557" s="82"/>
    </row>
    <row r="1558" spans="1:12" x14ac:dyDescent="0.25">
      <c r="A1558" s="43"/>
      <c r="B1558" s="42"/>
      <c r="C1558" s="42"/>
      <c r="D1558" s="13"/>
      <c r="F1558" s="13"/>
      <c r="H1558" s="41"/>
      <c r="I1558" s="13"/>
      <c r="J1558" s="62">
        <f t="shared" si="142"/>
        <v>0</v>
      </c>
      <c r="K1558" s="85"/>
      <c r="L1558" s="82"/>
    </row>
    <row r="1559" spans="1:12" x14ac:dyDescent="0.25">
      <c r="A1559" s="43"/>
      <c r="B1559" s="42"/>
      <c r="C1559" s="42"/>
      <c r="D1559" s="13"/>
      <c r="F1559" s="13"/>
      <c r="H1559" s="41"/>
      <c r="I1559" s="13"/>
      <c r="J1559" s="62">
        <f t="shared" si="142"/>
        <v>0</v>
      </c>
      <c r="K1559" s="85"/>
      <c r="L1559" s="82"/>
    </row>
    <row r="1560" spans="1:12" x14ac:dyDescent="0.25">
      <c r="A1560" s="43"/>
      <c r="B1560" s="42"/>
      <c r="C1560" s="42"/>
      <c r="D1560" s="13"/>
      <c r="F1560" s="13"/>
      <c r="H1560" s="41"/>
      <c r="I1560" s="13"/>
      <c r="J1560" s="62">
        <f t="shared" si="142"/>
        <v>0</v>
      </c>
      <c r="K1560" s="85"/>
      <c r="L1560" s="82"/>
    </row>
    <row r="1561" spans="1:12" x14ac:dyDescent="0.25">
      <c r="A1561" s="43"/>
      <c r="B1561" s="42"/>
      <c r="C1561" s="42"/>
      <c r="D1561" s="13"/>
      <c r="F1561" s="13"/>
      <c r="H1561" s="41"/>
      <c r="I1561" s="13"/>
      <c r="J1561" s="62">
        <f t="shared" si="142"/>
        <v>0</v>
      </c>
      <c r="K1561" s="85"/>
      <c r="L1561" s="82"/>
    </row>
    <row r="1562" spans="1:12" x14ac:dyDescent="0.25">
      <c r="A1562" s="43"/>
      <c r="B1562" s="42"/>
      <c r="C1562" s="42"/>
      <c r="D1562" s="13"/>
      <c r="F1562" s="13"/>
      <c r="H1562" s="41"/>
      <c r="I1562" s="13"/>
      <c r="J1562" s="62">
        <f t="shared" si="142"/>
        <v>0</v>
      </c>
      <c r="K1562" s="85"/>
      <c r="L1562" s="82"/>
    </row>
    <row r="1563" spans="1:12" x14ac:dyDescent="0.25">
      <c r="A1563" s="43"/>
      <c r="B1563" s="42"/>
      <c r="C1563" s="42"/>
      <c r="D1563" s="13"/>
      <c r="F1563" s="13"/>
      <c r="H1563" s="41"/>
      <c r="I1563" s="13"/>
      <c r="J1563" s="62">
        <f t="shared" si="142"/>
        <v>0</v>
      </c>
      <c r="K1563" s="85"/>
      <c r="L1563" s="82"/>
    </row>
    <row r="1564" spans="1:12" x14ac:dyDescent="0.25">
      <c r="A1564" s="43"/>
      <c r="B1564" s="42"/>
      <c r="C1564" s="42"/>
      <c r="D1564" s="13"/>
      <c r="F1564" s="13"/>
      <c r="H1564" s="41"/>
      <c r="I1564" s="13"/>
      <c r="J1564" s="62">
        <f t="shared" si="142"/>
        <v>0</v>
      </c>
      <c r="K1564" s="85"/>
      <c r="L1564" s="82"/>
    </row>
    <row r="1565" spans="1:12" x14ac:dyDescent="0.25">
      <c r="A1565" s="43"/>
      <c r="B1565" s="42"/>
      <c r="C1565" s="42"/>
      <c r="D1565" s="13"/>
      <c r="F1565" s="13"/>
      <c r="H1565" s="41"/>
      <c r="I1565" s="13"/>
      <c r="J1565" s="62">
        <f t="shared" si="142"/>
        <v>0</v>
      </c>
      <c r="K1565" s="85"/>
      <c r="L1565" s="82"/>
    </row>
    <row r="1566" spans="1:12" x14ac:dyDescent="0.25">
      <c r="A1566" s="43"/>
      <c r="B1566" s="42"/>
      <c r="C1566" s="42"/>
      <c r="D1566" s="13"/>
      <c r="F1566" s="13"/>
      <c r="H1566" s="41"/>
      <c r="I1566" s="13"/>
      <c r="J1566" s="62">
        <f t="shared" si="142"/>
        <v>0</v>
      </c>
      <c r="K1566" s="85"/>
      <c r="L1566" s="82"/>
    </row>
    <row r="1567" spans="1:12" x14ac:dyDescent="0.25">
      <c r="A1567" s="43"/>
      <c r="B1567" s="42"/>
      <c r="C1567" s="42"/>
      <c r="D1567" s="13"/>
      <c r="F1567" s="13"/>
      <c r="H1567" s="41"/>
      <c r="I1567" s="13"/>
      <c r="J1567" s="62">
        <f t="shared" si="142"/>
        <v>0</v>
      </c>
      <c r="K1567" s="85"/>
      <c r="L1567" s="82"/>
    </row>
    <row r="1568" spans="1:12" x14ac:dyDescent="0.25">
      <c r="A1568" s="43"/>
      <c r="B1568" s="42"/>
      <c r="C1568" s="42"/>
      <c r="D1568" s="13"/>
      <c r="F1568" s="13"/>
      <c r="H1568" s="41"/>
      <c r="I1568" s="13"/>
      <c r="J1568" s="62">
        <f t="shared" si="142"/>
        <v>0</v>
      </c>
      <c r="K1568" s="85"/>
      <c r="L1568" s="82"/>
    </row>
    <row r="1569" spans="1:12" x14ac:dyDescent="0.25">
      <c r="A1569" s="43"/>
      <c r="B1569" s="42"/>
      <c r="C1569" s="42"/>
      <c r="D1569" s="13"/>
      <c r="F1569" s="13"/>
      <c r="H1569" s="41"/>
      <c r="I1569" s="13"/>
      <c r="J1569" s="62">
        <f t="shared" si="142"/>
        <v>0</v>
      </c>
      <c r="K1569" s="85"/>
      <c r="L1569" s="82"/>
    </row>
    <row r="1570" spans="1:12" x14ac:dyDescent="0.25">
      <c r="A1570" s="43"/>
      <c r="B1570" s="42"/>
      <c r="C1570" s="42"/>
      <c r="D1570" s="13"/>
      <c r="F1570" s="13"/>
      <c r="H1570" s="41"/>
      <c r="I1570" s="13"/>
      <c r="J1570" s="62">
        <f t="shared" si="142"/>
        <v>0</v>
      </c>
      <c r="K1570" s="85"/>
      <c r="L1570" s="82"/>
    </row>
    <row r="1571" spans="1:12" x14ac:dyDescent="0.25">
      <c r="A1571" s="43"/>
      <c r="B1571" s="42"/>
      <c r="C1571" s="42"/>
      <c r="D1571" s="13"/>
      <c r="F1571" s="13"/>
      <c r="H1571" s="41"/>
      <c r="I1571" s="13"/>
      <c r="J1571" s="62">
        <f t="shared" si="142"/>
        <v>0</v>
      </c>
      <c r="K1571" s="85"/>
      <c r="L1571" s="82"/>
    </row>
    <row r="1572" spans="1:12" x14ac:dyDescent="0.25">
      <c r="A1572" s="43"/>
      <c r="B1572" s="42"/>
      <c r="C1572" s="42"/>
      <c r="D1572" s="13"/>
      <c r="F1572" s="13"/>
      <c r="H1572" s="41"/>
      <c r="I1572" s="13"/>
      <c r="J1572" s="62">
        <f t="shared" si="142"/>
        <v>0</v>
      </c>
      <c r="K1572" s="85"/>
      <c r="L1572" s="82"/>
    </row>
    <row r="1573" spans="1:12" x14ac:dyDescent="0.25">
      <c r="A1573" s="43"/>
      <c r="B1573" s="42"/>
      <c r="C1573" s="42"/>
      <c r="D1573" s="13"/>
      <c r="F1573" s="13"/>
      <c r="H1573" s="41"/>
      <c r="I1573" s="13"/>
      <c r="J1573" s="62">
        <f t="shared" si="142"/>
        <v>0</v>
      </c>
      <c r="K1573" s="85"/>
      <c r="L1573" s="82"/>
    </row>
    <row r="1574" spans="1:12" x14ac:dyDescent="0.25">
      <c r="A1574" s="43"/>
      <c r="B1574" s="42"/>
      <c r="C1574" s="42"/>
      <c r="D1574" s="13"/>
      <c r="F1574" s="13"/>
      <c r="H1574" s="41"/>
      <c r="I1574" s="13"/>
      <c r="J1574" s="62">
        <f t="shared" si="142"/>
        <v>0</v>
      </c>
      <c r="K1574" s="85"/>
      <c r="L1574" s="82"/>
    </row>
    <row r="1575" spans="1:12" x14ac:dyDescent="0.25">
      <c r="A1575" s="43"/>
      <c r="B1575" s="42"/>
      <c r="C1575" s="42"/>
      <c r="D1575" s="13"/>
      <c r="F1575" s="13"/>
      <c r="H1575" s="41"/>
      <c r="I1575" s="13"/>
      <c r="J1575" s="62">
        <f t="shared" si="142"/>
        <v>0</v>
      </c>
      <c r="K1575" s="85"/>
      <c r="L1575" s="82"/>
    </row>
    <row r="1576" spans="1:12" x14ac:dyDescent="0.25">
      <c r="A1576" s="43"/>
      <c r="B1576" s="42"/>
      <c r="C1576" s="42"/>
      <c r="D1576" s="13"/>
      <c r="F1576" s="13"/>
      <c r="H1576" s="41"/>
      <c r="I1576" s="13"/>
      <c r="J1576" s="62">
        <f t="shared" si="142"/>
        <v>0</v>
      </c>
      <c r="K1576" s="85"/>
      <c r="L1576" s="82"/>
    </row>
    <row r="1577" spans="1:12" x14ac:dyDescent="0.25">
      <c r="A1577" s="43"/>
      <c r="B1577" s="42"/>
      <c r="C1577" s="42"/>
      <c r="D1577" s="13"/>
      <c r="F1577" s="13"/>
      <c r="H1577" s="41"/>
      <c r="I1577" s="13"/>
      <c r="J1577" s="62">
        <f t="shared" si="142"/>
        <v>0</v>
      </c>
      <c r="K1577" s="85"/>
      <c r="L1577" s="82"/>
    </row>
    <row r="1578" spans="1:12" x14ac:dyDescent="0.25">
      <c r="A1578" s="43"/>
      <c r="B1578" s="42"/>
      <c r="C1578" s="42"/>
      <c r="D1578" s="13"/>
      <c r="F1578" s="13"/>
      <c r="H1578" s="41"/>
      <c r="I1578" s="13"/>
      <c r="J1578" s="62">
        <f t="shared" si="142"/>
        <v>0</v>
      </c>
      <c r="K1578" s="85"/>
      <c r="L1578" s="82"/>
    </row>
    <row r="1579" spans="1:12" x14ac:dyDescent="0.25">
      <c r="A1579" s="43"/>
      <c r="B1579" s="42"/>
      <c r="C1579" s="42"/>
      <c r="D1579" s="13"/>
      <c r="F1579" s="13"/>
      <c r="H1579" s="41"/>
      <c r="I1579" s="13"/>
      <c r="J1579" s="62">
        <f t="shared" si="142"/>
        <v>0</v>
      </c>
      <c r="K1579" s="85"/>
      <c r="L1579" s="82"/>
    </row>
    <row r="1580" spans="1:12" x14ac:dyDescent="0.25">
      <c r="A1580" s="43"/>
      <c r="B1580" s="42"/>
      <c r="C1580" s="42"/>
      <c r="D1580" s="13"/>
      <c r="F1580" s="13"/>
      <c r="H1580" s="41"/>
      <c r="I1580" s="13"/>
      <c r="J1580" s="62">
        <f t="shared" si="142"/>
        <v>0</v>
      </c>
      <c r="K1580" s="85"/>
      <c r="L1580" s="82"/>
    </row>
    <row r="1581" spans="1:12" x14ac:dyDescent="0.25">
      <c r="A1581" s="43"/>
      <c r="B1581" s="42"/>
      <c r="C1581" s="42"/>
      <c r="D1581" s="13"/>
      <c r="F1581" s="13"/>
      <c r="H1581" s="41"/>
      <c r="I1581" s="13"/>
      <c r="J1581" s="62">
        <f t="shared" si="142"/>
        <v>0</v>
      </c>
      <c r="K1581" s="85"/>
      <c r="L1581" s="82"/>
    </row>
    <row r="1582" spans="1:12" x14ac:dyDescent="0.25">
      <c r="A1582" s="43"/>
      <c r="B1582" s="42"/>
      <c r="C1582" s="42"/>
      <c r="D1582" s="13"/>
      <c r="F1582" s="13"/>
      <c r="H1582" s="41"/>
      <c r="I1582" s="13"/>
      <c r="J1582" s="62">
        <f t="shared" si="142"/>
        <v>0</v>
      </c>
      <c r="K1582" s="85"/>
      <c r="L1582" s="82"/>
    </row>
    <row r="1583" spans="1:12" x14ac:dyDescent="0.25">
      <c r="A1583" s="43"/>
      <c r="B1583" s="42"/>
      <c r="C1583" s="42"/>
      <c r="D1583" s="13"/>
      <c r="F1583" s="13"/>
      <c r="I1583" s="13"/>
      <c r="J1583" s="62">
        <f t="shared" si="142"/>
        <v>0</v>
      </c>
      <c r="K1583" s="87"/>
      <c r="L1583" s="82"/>
    </row>
    <row r="1584" spans="1:12" x14ac:dyDescent="0.25">
      <c r="A1584" s="43"/>
      <c r="B1584" s="42"/>
      <c r="C1584" s="42"/>
      <c r="D1584" s="13"/>
      <c r="F1584" s="13"/>
      <c r="I1584" s="13"/>
      <c r="J1584" s="62">
        <f t="shared" si="142"/>
        <v>0</v>
      </c>
      <c r="K1584" s="87"/>
      <c r="L1584" s="82"/>
    </row>
    <row r="1585" spans="1:12" x14ac:dyDescent="0.25">
      <c r="A1585" s="43"/>
      <c r="B1585" s="42"/>
      <c r="C1585" s="42"/>
      <c r="D1585" s="13"/>
      <c r="F1585" s="13"/>
      <c r="I1585" s="13"/>
      <c r="J1585" s="62">
        <f t="shared" si="142"/>
        <v>0</v>
      </c>
      <c r="K1585" s="87"/>
      <c r="L1585" s="82"/>
    </row>
    <row r="1586" spans="1:12" x14ac:dyDescent="0.25">
      <c r="A1586" s="43"/>
      <c r="B1586" s="42"/>
      <c r="C1586" s="42"/>
      <c r="D1586" s="13"/>
      <c r="F1586" s="13"/>
      <c r="I1586" s="13"/>
      <c r="J1586" s="62">
        <f t="shared" si="142"/>
        <v>0</v>
      </c>
      <c r="K1586" s="85"/>
      <c r="L1586" s="82"/>
    </row>
    <row r="1587" spans="1:12" x14ac:dyDescent="0.25">
      <c r="A1587" s="43"/>
      <c r="B1587" s="42"/>
      <c r="C1587" s="42"/>
      <c r="D1587" s="13"/>
      <c r="F1587" s="13"/>
      <c r="I1587" s="13"/>
      <c r="J1587" s="62">
        <f t="shared" si="142"/>
        <v>0</v>
      </c>
      <c r="K1587" s="85"/>
      <c r="L1587" s="82"/>
    </row>
    <row r="1588" spans="1:12" x14ac:dyDescent="0.25">
      <c r="A1588" s="43"/>
      <c r="B1588" s="42"/>
      <c r="C1588" s="42"/>
      <c r="D1588" s="13"/>
      <c r="F1588" s="13"/>
      <c r="I1588" s="13"/>
      <c r="J1588" s="62">
        <f t="shared" si="142"/>
        <v>0</v>
      </c>
      <c r="K1588" s="85"/>
      <c r="L1588" s="82"/>
    </row>
    <row r="1589" spans="1:12" x14ac:dyDescent="0.25">
      <c r="A1589" s="43"/>
      <c r="B1589" s="42"/>
      <c r="C1589" s="42"/>
      <c r="D1589" s="13"/>
      <c r="F1589" s="13"/>
      <c r="I1589" s="13"/>
      <c r="J1589" s="62">
        <f t="shared" si="142"/>
        <v>0</v>
      </c>
      <c r="K1589" s="85"/>
      <c r="L1589" s="82"/>
    </row>
    <row r="1590" spans="1:12" x14ac:dyDescent="0.25">
      <c r="A1590" s="43"/>
      <c r="B1590" s="42"/>
      <c r="C1590" s="42"/>
      <c r="D1590" s="13"/>
      <c r="F1590" s="13"/>
      <c r="I1590" s="13"/>
      <c r="J1590" s="62">
        <f t="shared" si="142"/>
        <v>0</v>
      </c>
      <c r="K1590" s="85"/>
      <c r="L1590" s="82"/>
    </row>
    <row r="1591" spans="1:12" x14ac:dyDescent="0.25">
      <c r="A1591" s="43"/>
      <c r="B1591" s="42"/>
      <c r="C1591" s="42"/>
      <c r="D1591" s="13"/>
      <c r="F1591" s="13"/>
      <c r="I1591" s="13"/>
      <c r="J1591" s="62">
        <f t="shared" si="142"/>
        <v>0</v>
      </c>
      <c r="K1591" s="85"/>
      <c r="L1591" s="82"/>
    </row>
    <row r="1592" spans="1:12" x14ac:dyDescent="0.25">
      <c r="A1592" s="43"/>
      <c r="B1592" s="42"/>
      <c r="C1592" s="42"/>
      <c r="D1592" s="13"/>
      <c r="F1592" s="13"/>
      <c r="I1592" s="13"/>
      <c r="J1592" s="62">
        <f t="shared" si="142"/>
        <v>0</v>
      </c>
      <c r="K1592" s="85"/>
      <c r="L1592" s="82"/>
    </row>
    <row r="1593" spans="1:12" x14ac:dyDescent="0.25">
      <c r="A1593" s="43"/>
      <c r="B1593" s="42"/>
      <c r="C1593" s="42"/>
      <c r="D1593" s="13"/>
      <c r="F1593" s="13"/>
      <c r="I1593" s="13"/>
      <c r="J1593" s="62">
        <f t="shared" si="142"/>
        <v>0</v>
      </c>
      <c r="K1593" s="85"/>
      <c r="L1593" s="82"/>
    </row>
    <row r="1594" spans="1:12" x14ac:dyDescent="0.25">
      <c r="A1594" s="43"/>
      <c r="B1594" s="42"/>
      <c r="C1594" s="42"/>
      <c r="D1594" s="13"/>
      <c r="F1594" s="13"/>
      <c r="I1594" s="13"/>
      <c r="J1594" s="62">
        <f t="shared" si="142"/>
        <v>0</v>
      </c>
      <c r="K1594" s="85"/>
      <c r="L1594" s="82"/>
    </row>
    <row r="1595" spans="1:12" x14ac:dyDescent="0.25">
      <c r="A1595" s="43"/>
      <c r="B1595" s="42"/>
      <c r="C1595" s="42"/>
      <c r="D1595" s="13"/>
      <c r="F1595" s="13"/>
      <c r="I1595" s="13"/>
      <c r="J1595" s="62">
        <f t="shared" si="142"/>
        <v>0</v>
      </c>
      <c r="K1595" s="85"/>
      <c r="L1595" s="82"/>
    </row>
    <row r="1596" spans="1:12" x14ac:dyDescent="0.25">
      <c r="A1596" s="43"/>
      <c r="B1596" s="42"/>
      <c r="C1596" s="42"/>
      <c r="D1596" s="13"/>
      <c r="F1596" s="13"/>
      <c r="I1596" s="13"/>
      <c r="J1596" s="62">
        <f t="shared" si="142"/>
        <v>0</v>
      </c>
      <c r="K1596" s="85"/>
      <c r="L1596" s="82"/>
    </row>
    <row r="1597" spans="1:12" x14ac:dyDescent="0.25">
      <c r="A1597" s="43"/>
      <c r="B1597" s="42"/>
      <c r="C1597" s="42"/>
      <c r="D1597" s="13"/>
      <c r="F1597" s="13"/>
      <c r="I1597" s="13"/>
      <c r="J1597" s="62">
        <f t="shared" si="142"/>
        <v>0</v>
      </c>
      <c r="K1597" s="85"/>
      <c r="L1597" s="82"/>
    </row>
    <row r="1598" spans="1:12" x14ac:dyDescent="0.25">
      <c r="A1598" s="43"/>
      <c r="B1598" s="42"/>
      <c r="C1598" s="42"/>
      <c r="D1598" s="13"/>
      <c r="F1598" s="13"/>
      <c r="I1598" s="13"/>
      <c r="J1598" s="62">
        <f t="shared" si="142"/>
        <v>0</v>
      </c>
      <c r="K1598" s="85"/>
      <c r="L1598" s="82"/>
    </row>
    <row r="1599" spans="1:12" x14ac:dyDescent="0.25">
      <c r="A1599" s="43"/>
      <c r="B1599" s="42"/>
      <c r="C1599" s="42"/>
      <c r="D1599" s="13"/>
      <c r="F1599" s="13"/>
      <c r="I1599" s="13"/>
      <c r="J1599" s="62">
        <f t="shared" si="142"/>
        <v>0</v>
      </c>
      <c r="K1599" s="85"/>
      <c r="L1599" s="82"/>
    </row>
    <row r="1600" spans="1:12" x14ac:dyDescent="0.25">
      <c r="A1600" s="43"/>
      <c r="B1600" s="42"/>
      <c r="C1600" s="42"/>
      <c r="D1600" s="13"/>
      <c r="F1600" s="13"/>
      <c r="I1600" s="13"/>
      <c r="J1600" s="62">
        <f t="shared" si="142"/>
        <v>0</v>
      </c>
      <c r="K1600" s="85"/>
      <c r="L1600" s="82"/>
    </row>
    <row r="1601" spans="1:12" x14ac:dyDescent="0.25">
      <c r="A1601" s="43"/>
      <c r="B1601" s="42"/>
      <c r="C1601" s="42"/>
      <c r="D1601" s="13"/>
      <c r="F1601" s="13"/>
      <c r="I1601" s="13"/>
      <c r="J1601" s="62">
        <f t="shared" si="142"/>
        <v>0</v>
      </c>
      <c r="K1601" s="85"/>
      <c r="L1601" s="82"/>
    </row>
    <row r="1602" spans="1:12" x14ac:dyDescent="0.25">
      <c r="A1602" s="43"/>
      <c r="B1602" s="42"/>
      <c r="C1602" s="42"/>
      <c r="D1602" s="13"/>
      <c r="F1602" s="13"/>
      <c r="I1602" s="13"/>
      <c r="J1602" s="62">
        <f t="shared" ref="J1602:J1631" si="143">E1602</f>
        <v>0</v>
      </c>
      <c r="K1602" s="85"/>
      <c r="L1602" s="82"/>
    </row>
    <row r="1603" spans="1:12" x14ac:dyDescent="0.25">
      <c r="A1603" s="43"/>
      <c r="B1603" s="42"/>
      <c r="C1603" s="42"/>
      <c r="D1603" s="13"/>
      <c r="F1603" s="13"/>
      <c r="I1603" s="13"/>
      <c r="J1603" s="62">
        <f t="shared" si="143"/>
        <v>0</v>
      </c>
      <c r="K1603" s="85"/>
      <c r="L1603" s="82"/>
    </row>
    <row r="1604" spans="1:12" x14ac:dyDescent="0.25">
      <c r="A1604" s="43"/>
      <c r="B1604" s="42"/>
      <c r="C1604" s="42"/>
      <c r="D1604" s="13"/>
      <c r="F1604" s="13"/>
      <c r="I1604" s="13"/>
      <c r="J1604" s="62">
        <f t="shared" si="143"/>
        <v>0</v>
      </c>
      <c r="K1604" s="85"/>
      <c r="L1604" s="82"/>
    </row>
    <row r="1605" spans="1:12" x14ac:dyDescent="0.25">
      <c r="A1605" s="43"/>
      <c r="B1605" s="42"/>
      <c r="C1605" s="42"/>
      <c r="D1605" s="13"/>
      <c r="F1605" s="13"/>
      <c r="I1605" s="13"/>
      <c r="J1605" s="62">
        <f t="shared" si="143"/>
        <v>0</v>
      </c>
      <c r="K1605" s="85"/>
      <c r="L1605" s="82"/>
    </row>
    <row r="1606" spans="1:12" x14ac:dyDescent="0.25">
      <c r="A1606" s="43"/>
      <c r="B1606" s="42"/>
      <c r="C1606" s="42"/>
      <c r="D1606" s="13"/>
      <c r="F1606" s="13"/>
      <c r="I1606" s="13"/>
      <c r="J1606" s="62">
        <f t="shared" si="143"/>
        <v>0</v>
      </c>
      <c r="K1606" s="85"/>
      <c r="L1606" s="82"/>
    </row>
    <row r="1607" spans="1:12" x14ac:dyDescent="0.25">
      <c r="A1607" s="43"/>
      <c r="B1607" s="42"/>
      <c r="C1607" s="42"/>
      <c r="D1607" s="13"/>
      <c r="F1607" s="13"/>
      <c r="I1607" s="13"/>
      <c r="J1607" s="62">
        <f t="shared" si="143"/>
        <v>0</v>
      </c>
      <c r="K1607" s="85"/>
      <c r="L1607" s="82"/>
    </row>
    <row r="1608" spans="1:12" x14ac:dyDescent="0.25">
      <c r="A1608" s="43"/>
      <c r="B1608" s="42"/>
      <c r="C1608" s="42"/>
      <c r="D1608" s="13"/>
      <c r="F1608" s="13"/>
      <c r="I1608" s="13"/>
      <c r="J1608" s="62">
        <f t="shared" si="143"/>
        <v>0</v>
      </c>
      <c r="K1608" s="85"/>
      <c r="L1608" s="82"/>
    </row>
    <row r="1609" spans="1:12" x14ac:dyDescent="0.25">
      <c r="A1609" s="43"/>
      <c r="B1609" s="42"/>
      <c r="C1609" s="42"/>
      <c r="D1609" s="13"/>
      <c r="F1609" s="13"/>
      <c r="I1609" s="13"/>
      <c r="J1609" s="62">
        <f t="shared" si="143"/>
        <v>0</v>
      </c>
      <c r="K1609" s="85"/>
      <c r="L1609" s="82"/>
    </row>
    <row r="1610" spans="1:12" x14ac:dyDescent="0.25">
      <c r="A1610" s="43"/>
      <c r="B1610" s="42"/>
      <c r="C1610" s="42"/>
      <c r="D1610" s="13"/>
      <c r="F1610" s="13"/>
      <c r="I1610" s="13"/>
      <c r="J1610" s="62">
        <f t="shared" si="143"/>
        <v>0</v>
      </c>
      <c r="K1610" s="85"/>
      <c r="L1610" s="82"/>
    </row>
    <row r="1611" spans="1:12" x14ac:dyDescent="0.25">
      <c r="A1611" s="43"/>
      <c r="B1611" s="42"/>
      <c r="C1611" s="42"/>
      <c r="D1611" s="13"/>
      <c r="F1611" s="13"/>
      <c r="I1611" s="13"/>
      <c r="J1611" s="62">
        <f t="shared" si="143"/>
        <v>0</v>
      </c>
      <c r="K1611" s="85"/>
      <c r="L1611" s="82"/>
    </row>
    <row r="1612" spans="1:12" x14ac:dyDescent="0.25">
      <c r="A1612" s="43"/>
      <c r="B1612" s="42"/>
      <c r="C1612" s="42"/>
      <c r="D1612" s="13"/>
      <c r="F1612" s="13"/>
      <c r="I1612" s="13"/>
      <c r="J1612" s="62">
        <f t="shared" si="143"/>
        <v>0</v>
      </c>
      <c r="K1612" s="85"/>
      <c r="L1612" s="82"/>
    </row>
    <row r="1613" spans="1:12" x14ac:dyDescent="0.25">
      <c r="A1613" s="43"/>
      <c r="B1613" s="42"/>
      <c r="C1613" s="42"/>
      <c r="D1613" s="13"/>
      <c r="F1613" s="13"/>
      <c r="I1613" s="13"/>
      <c r="J1613" s="62">
        <f t="shared" si="143"/>
        <v>0</v>
      </c>
      <c r="K1613" s="85"/>
      <c r="L1613" s="82"/>
    </row>
    <row r="1614" spans="1:12" x14ac:dyDescent="0.25">
      <c r="A1614" s="43"/>
      <c r="B1614" s="42"/>
      <c r="C1614" s="42"/>
      <c r="D1614" s="13"/>
      <c r="F1614" s="13"/>
      <c r="I1614" s="13"/>
      <c r="J1614" s="62">
        <f t="shared" si="143"/>
        <v>0</v>
      </c>
      <c r="K1614" s="85"/>
      <c r="L1614" s="82"/>
    </row>
    <row r="1615" spans="1:12" x14ac:dyDescent="0.25">
      <c r="A1615" s="43"/>
      <c r="B1615" s="42"/>
      <c r="C1615" s="42"/>
      <c r="D1615" s="13"/>
      <c r="F1615" s="13"/>
      <c r="I1615" s="13"/>
      <c r="J1615" s="62">
        <f t="shared" si="143"/>
        <v>0</v>
      </c>
      <c r="K1615" s="85"/>
      <c r="L1615" s="82"/>
    </row>
    <row r="1616" spans="1:12" x14ac:dyDescent="0.25">
      <c r="A1616" s="43"/>
      <c r="B1616" s="42"/>
      <c r="C1616" s="42"/>
      <c r="D1616" s="13"/>
      <c r="F1616" s="13"/>
      <c r="I1616" s="13"/>
      <c r="J1616" s="62">
        <f t="shared" si="143"/>
        <v>0</v>
      </c>
      <c r="K1616" s="85"/>
      <c r="L1616" s="82"/>
    </row>
    <row r="1617" spans="1:12" x14ac:dyDescent="0.25">
      <c r="A1617" s="43"/>
      <c r="B1617" s="42"/>
      <c r="C1617" s="42"/>
      <c r="D1617" s="13"/>
      <c r="F1617" s="13"/>
      <c r="I1617" s="13"/>
      <c r="J1617" s="62">
        <f t="shared" si="143"/>
        <v>0</v>
      </c>
      <c r="K1617" s="85"/>
      <c r="L1617" s="82"/>
    </row>
    <row r="1618" spans="1:12" x14ac:dyDescent="0.25">
      <c r="A1618" s="43"/>
      <c r="B1618" s="42"/>
      <c r="C1618" s="42"/>
      <c r="D1618" s="13"/>
      <c r="F1618" s="13"/>
      <c r="I1618" s="13"/>
      <c r="J1618" s="62">
        <f t="shared" si="143"/>
        <v>0</v>
      </c>
      <c r="K1618" s="85"/>
      <c r="L1618" s="82"/>
    </row>
    <row r="1619" spans="1:12" x14ac:dyDescent="0.25">
      <c r="A1619" s="43"/>
      <c r="B1619" s="42"/>
      <c r="C1619" s="42"/>
      <c r="D1619" s="13"/>
      <c r="F1619" s="13"/>
      <c r="I1619" s="13"/>
      <c r="J1619" s="62">
        <f t="shared" si="143"/>
        <v>0</v>
      </c>
      <c r="K1619" s="85"/>
      <c r="L1619" s="82"/>
    </row>
    <row r="1620" spans="1:12" x14ac:dyDescent="0.25">
      <c r="A1620" s="43"/>
      <c r="B1620" s="42"/>
      <c r="C1620" s="42"/>
      <c r="D1620" s="13"/>
      <c r="F1620" s="13"/>
      <c r="I1620" s="13"/>
      <c r="J1620" s="62">
        <f t="shared" si="143"/>
        <v>0</v>
      </c>
      <c r="K1620" s="85"/>
      <c r="L1620" s="82"/>
    </row>
    <row r="1621" spans="1:12" x14ac:dyDescent="0.25">
      <c r="A1621" s="43"/>
      <c r="B1621" s="42"/>
      <c r="C1621" s="42"/>
      <c r="D1621" s="13"/>
      <c r="F1621" s="13"/>
      <c r="I1621" s="13"/>
      <c r="J1621" s="62">
        <f t="shared" si="143"/>
        <v>0</v>
      </c>
      <c r="K1621" s="85"/>
      <c r="L1621" s="82"/>
    </row>
    <row r="1622" spans="1:12" x14ac:dyDescent="0.25">
      <c r="A1622" s="43"/>
      <c r="B1622" s="42"/>
      <c r="C1622" s="42"/>
      <c r="D1622" s="13"/>
      <c r="F1622" s="13"/>
      <c r="I1622" s="13"/>
      <c r="J1622" s="62">
        <f t="shared" si="143"/>
        <v>0</v>
      </c>
      <c r="K1622" s="85"/>
      <c r="L1622" s="82"/>
    </row>
    <row r="1623" spans="1:12" x14ac:dyDescent="0.25">
      <c r="A1623" s="43"/>
      <c r="B1623" s="42"/>
      <c r="C1623" s="42"/>
      <c r="D1623" s="13"/>
      <c r="F1623" s="13"/>
      <c r="I1623" s="13"/>
      <c r="J1623" s="62">
        <f t="shared" si="143"/>
        <v>0</v>
      </c>
      <c r="K1623" s="85"/>
      <c r="L1623" s="82"/>
    </row>
    <row r="1624" spans="1:12" x14ac:dyDescent="0.25">
      <c r="A1624" s="43"/>
      <c r="B1624" s="42"/>
      <c r="C1624" s="42"/>
      <c r="D1624" s="13"/>
      <c r="F1624" s="13"/>
      <c r="I1624" s="13"/>
      <c r="J1624" s="62">
        <f t="shared" si="143"/>
        <v>0</v>
      </c>
      <c r="K1624" s="85"/>
      <c r="L1624" s="82"/>
    </row>
    <row r="1625" spans="1:12" x14ac:dyDescent="0.25">
      <c r="A1625" s="43"/>
      <c r="B1625" s="42"/>
      <c r="C1625" s="42"/>
      <c r="D1625" s="13"/>
      <c r="F1625" s="13"/>
      <c r="I1625" s="13"/>
      <c r="J1625" s="62">
        <f t="shared" si="143"/>
        <v>0</v>
      </c>
      <c r="K1625" s="85"/>
      <c r="L1625" s="82"/>
    </row>
    <row r="1626" spans="1:12" x14ac:dyDescent="0.25">
      <c r="A1626" s="43"/>
      <c r="B1626" s="42"/>
      <c r="C1626" s="42"/>
      <c r="D1626" s="13"/>
      <c r="F1626" s="13"/>
      <c r="I1626" s="13"/>
      <c r="J1626" s="62">
        <f t="shared" si="143"/>
        <v>0</v>
      </c>
      <c r="K1626" s="85"/>
      <c r="L1626" s="82"/>
    </row>
    <row r="1627" spans="1:12" x14ac:dyDescent="0.25">
      <c r="A1627" s="43"/>
      <c r="B1627" s="42"/>
      <c r="C1627" s="42"/>
      <c r="D1627" s="13"/>
      <c r="F1627" s="13"/>
      <c r="I1627" s="13"/>
      <c r="J1627" s="62">
        <f t="shared" si="143"/>
        <v>0</v>
      </c>
      <c r="K1627" s="85"/>
      <c r="L1627" s="82"/>
    </row>
    <row r="1628" spans="1:12" x14ac:dyDescent="0.25">
      <c r="A1628" s="43"/>
      <c r="B1628" s="42"/>
      <c r="C1628" s="42"/>
      <c r="D1628" s="13"/>
      <c r="F1628" s="13"/>
      <c r="I1628" s="13"/>
      <c r="J1628" s="62">
        <f t="shared" si="143"/>
        <v>0</v>
      </c>
      <c r="K1628" s="85"/>
      <c r="L1628" s="82"/>
    </row>
    <row r="1629" spans="1:12" x14ac:dyDescent="0.25">
      <c r="A1629" s="43"/>
      <c r="B1629" s="42"/>
      <c r="C1629" s="42"/>
      <c r="D1629" s="13"/>
      <c r="F1629" s="13"/>
      <c r="I1629" s="13"/>
      <c r="J1629" s="62">
        <f t="shared" si="143"/>
        <v>0</v>
      </c>
      <c r="K1629" s="85"/>
      <c r="L1629" s="82"/>
    </row>
    <row r="1630" spans="1:12" x14ac:dyDescent="0.25">
      <c r="A1630" s="43"/>
      <c r="B1630" s="42"/>
      <c r="C1630" s="42"/>
      <c r="D1630" s="13"/>
      <c r="F1630" s="13"/>
      <c r="I1630" s="13"/>
      <c r="J1630" s="62">
        <f t="shared" si="143"/>
        <v>0</v>
      </c>
      <c r="K1630" s="85"/>
      <c r="L1630" s="82"/>
    </row>
    <row r="1631" spans="1:12" x14ac:dyDescent="0.25">
      <c r="A1631" s="43"/>
      <c r="B1631" s="42"/>
      <c r="C1631" s="42"/>
      <c r="D1631" s="13"/>
      <c r="F1631" s="13"/>
      <c r="I1631" s="13"/>
      <c r="J1631" s="62">
        <f t="shared" si="143"/>
        <v>0</v>
      </c>
      <c r="K1631" s="85"/>
      <c r="L1631" s="82"/>
    </row>
  </sheetData>
  <autoFilter ref="A1:L163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734"/>
  <sheetViews>
    <sheetView tabSelected="1" workbookViewId="0">
      <selection activeCell="F18" sqref="F18"/>
    </sheetView>
    <sheetView workbookViewId="1"/>
  </sheetViews>
  <sheetFormatPr defaultRowHeight="15" x14ac:dyDescent="0.25"/>
  <cols>
    <col min="1" max="1" width="52.7109375" customWidth="1"/>
    <col min="2" max="2" width="20.85546875" customWidth="1"/>
    <col min="3" max="4" width="11" customWidth="1"/>
    <col min="5" max="9" width="10.85546875" customWidth="1"/>
    <col min="10" max="10" width="11" customWidth="1"/>
    <col min="11" max="11" width="10.85546875" customWidth="1"/>
    <col min="12" max="14" width="11.5703125" customWidth="1"/>
    <col min="15" max="16" width="10.85546875" customWidth="1"/>
    <col min="17" max="19" width="10" customWidth="1"/>
    <col min="20" max="21" width="9" customWidth="1"/>
    <col min="22" max="22" width="11.85546875" customWidth="1"/>
  </cols>
  <sheetData>
    <row r="3" spans="1:23" x14ac:dyDescent="0.25">
      <c r="A3" s="76" t="s">
        <v>464</v>
      </c>
      <c r="B3" s="76" t="s">
        <v>317</v>
      </c>
    </row>
    <row r="4" spans="1:23" ht="75" x14ac:dyDescent="0.25">
      <c r="A4" s="76" t="s">
        <v>310</v>
      </c>
      <c r="B4" s="155" t="s">
        <v>461</v>
      </c>
      <c r="C4" s="155" t="s">
        <v>462</v>
      </c>
      <c r="D4" s="155" t="s">
        <v>463</v>
      </c>
      <c r="E4" s="155" t="s">
        <v>543</v>
      </c>
      <c r="F4" s="155" t="s">
        <v>544</v>
      </c>
      <c r="G4" s="155" t="s">
        <v>836</v>
      </c>
      <c r="H4" s="155" t="s">
        <v>834</v>
      </c>
      <c r="I4" s="155" t="s">
        <v>837</v>
      </c>
      <c r="J4" s="155" t="s">
        <v>835</v>
      </c>
      <c r="K4" s="155" t="s">
        <v>838</v>
      </c>
      <c r="L4" s="155" t="s">
        <v>314</v>
      </c>
      <c r="M4" s="155" t="s">
        <v>312</v>
      </c>
      <c r="N4" s="155" t="s">
        <v>313</v>
      </c>
      <c r="O4" s="155" t="s">
        <v>315</v>
      </c>
      <c r="P4" s="155" t="s">
        <v>316</v>
      </c>
      <c r="Q4" s="155" t="s">
        <v>692</v>
      </c>
      <c r="R4" s="155" t="s">
        <v>690</v>
      </c>
      <c r="S4" s="155" t="s">
        <v>691</v>
      </c>
      <c r="T4" s="155" t="s">
        <v>545</v>
      </c>
      <c r="U4" s="155" t="s">
        <v>546</v>
      </c>
      <c r="V4" t="s">
        <v>311</v>
      </c>
    </row>
    <row r="5" spans="1:23" x14ac:dyDescent="0.25">
      <c r="A5" s="142" t="s">
        <v>643</v>
      </c>
      <c r="B5" s="77"/>
      <c r="C5" s="77"/>
      <c r="D5" s="77"/>
      <c r="E5" s="77"/>
      <c r="F5" s="77"/>
      <c r="G5" s="77"/>
      <c r="H5" s="77">
        <v>1.1696717465024919</v>
      </c>
      <c r="I5" s="77"/>
      <c r="J5" s="77"/>
      <c r="K5" s="77"/>
      <c r="L5" s="77"/>
      <c r="M5" s="77"/>
      <c r="N5" s="77"/>
      <c r="O5" s="77"/>
      <c r="P5" s="77"/>
      <c r="Q5" s="77"/>
      <c r="R5" s="77">
        <v>1.0093347082723825</v>
      </c>
      <c r="S5" s="77"/>
      <c r="T5" s="77"/>
      <c r="U5" s="77"/>
      <c r="V5" s="77">
        <v>2.1790064547748744</v>
      </c>
      <c r="W5" s="1">
        <f>COUNT(B5:U5)</f>
        <v>2</v>
      </c>
    </row>
    <row r="6" spans="1:23" x14ac:dyDescent="0.25">
      <c r="A6" s="142" t="s">
        <v>780</v>
      </c>
      <c r="B6" s="77"/>
      <c r="C6" s="77"/>
      <c r="D6" s="77"/>
      <c r="E6" s="77"/>
      <c r="F6" s="77"/>
      <c r="G6" s="77"/>
      <c r="H6" s="77">
        <v>3.1140999371565203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>
        <v>3.1140999371565203</v>
      </c>
      <c r="W6" s="1">
        <f t="shared" ref="W6:W69" si="0">COUNT(B6:U6)</f>
        <v>1</v>
      </c>
    </row>
    <row r="7" spans="1:23" x14ac:dyDescent="0.25">
      <c r="A7" s="142" t="s">
        <v>584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>
        <v>14.266907446536784</v>
      </c>
      <c r="T7" s="77"/>
      <c r="U7" s="77"/>
      <c r="V7" s="77">
        <v>14.266907446536784</v>
      </c>
      <c r="W7" s="1">
        <f t="shared" si="0"/>
        <v>1</v>
      </c>
    </row>
    <row r="8" spans="1:23" x14ac:dyDescent="0.25">
      <c r="A8" s="142" t="s">
        <v>641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>
        <v>3.9592840203817889</v>
      </c>
      <c r="S8" s="77"/>
      <c r="T8" s="77"/>
      <c r="U8" s="77"/>
      <c r="V8" s="77">
        <v>3.9592840203817889</v>
      </c>
      <c r="W8" s="1">
        <f t="shared" si="0"/>
        <v>1</v>
      </c>
    </row>
    <row r="9" spans="1:23" x14ac:dyDescent="0.25">
      <c r="A9" s="142" t="s">
        <v>770</v>
      </c>
      <c r="B9" s="77"/>
      <c r="C9" s="77"/>
      <c r="D9" s="77"/>
      <c r="E9" s="77"/>
      <c r="F9" s="77"/>
      <c r="G9" s="77"/>
      <c r="H9" s="77">
        <v>1.4175725408174111</v>
      </c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>
        <v>1.4175725408174111</v>
      </c>
      <c r="W9" s="1">
        <f t="shared" si="0"/>
        <v>1</v>
      </c>
    </row>
    <row r="10" spans="1:23" x14ac:dyDescent="0.25">
      <c r="A10" s="142" t="s">
        <v>611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>
        <v>5.128305383398839</v>
      </c>
      <c r="S10" s="77"/>
      <c r="T10" s="77"/>
      <c r="U10" s="77"/>
      <c r="V10" s="77">
        <v>5.128305383398839</v>
      </c>
      <c r="W10" s="1">
        <f t="shared" si="0"/>
        <v>1</v>
      </c>
    </row>
    <row r="11" spans="1:23" x14ac:dyDescent="0.25">
      <c r="A11" s="142" t="s">
        <v>600</v>
      </c>
      <c r="B11" s="77"/>
      <c r="C11" s="77"/>
      <c r="D11" s="77"/>
      <c r="E11" s="77"/>
      <c r="F11" s="77"/>
      <c r="G11" s="77"/>
      <c r="H11" s="77"/>
      <c r="I11" s="77">
        <v>4.0278890218464705</v>
      </c>
      <c r="J11" s="77"/>
      <c r="K11" s="77"/>
      <c r="L11" s="77"/>
      <c r="M11" s="77"/>
      <c r="N11" s="77"/>
      <c r="O11" s="77"/>
      <c r="P11" s="77"/>
      <c r="Q11" s="77"/>
      <c r="R11" s="77">
        <v>4.0138403855026494</v>
      </c>
      <c r="S11" s="77"/>
      <c r="T11" s="77"/>
      <c r="U11" s="77"/>
      <c r="V11" s="77">
        <v>8.0417294073491199</v>
      </c>
      <c r="W11" s="1">
        <f t="shared" si="0"/>
        <v>2</v>
      </c>
    </row>
    <row r="12" spans="1:23" x14ac:dyDescent="0.25">
      <c r="A12" s="142" t="s">
        <v>351</v>
      </c>
      <c r="B12" s="77"/>
      <c r="C12" s="77"/>
      <c r="D12" s="77">
        <v>3.2494884308261107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>
        <v>3.2494884308261107</v>
      </c>
      <c r="W12" s="1">
        <f t="shared" si="0"/>
        <v>1</v>
      </c>
    </row>
    <row r="13" spans="1:23" x14ac:dyDescent="0.25">
      <c r="A13" s="142" t="s">
        <v>622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>
        <v>5.1734412713230071</v>
      </c>
      <c r="S13" s="77"/>
      <c r="T13" s="77"/>
      <c r="U13" s="77"/>
      <c r="V13" s="77">
        <v>5.1734412713230071</v>
      </c>
      <c r="W13" s="1">
        <f t="shared" si="0"/>
        <v>1</v>
      </c>
    </row>
    <row r="14" spans="1:23" x14ac:dyDescent="0.25">
      <c r="A14" s="142" t="s">
        <v>580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>
        <v>10.430433874743001</v>
      </c>
      <c r="T14" s="77"/>
      <c r="U14" s="77"/>
      <c r="V14" s="77">
        <v>10.430433874743001</v>
      </c>
      <c r="W14" s="1">
        <f t="shared" si="0"/>
        <v>1</v>
      </c>
    </row>
    <row r="15" spans="1:23" x14ac:dyDescent="0.25">
      <c r="A15" s="142" t="s">
        <v>765</v>
      </c>
      <c r="B15" s="77"/>
      <c r="C15" s="77"/>
      <c r="D15" s="77"/>
      <c r="E15" s="77"/>
      <c r="F15" s="77"/>
      <c r="G15" s="77"/>
      <c r="H15" s="77">
        <v>1.9922390915466139</v>
      </c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>
        <v>1.9922390915466139</v>
      </c>
      <c r="W15" s="1">
        <f t="shared" si="0"/>
        <v>1</v>
      </c>
    </row>
    <row r="16" spans="1:23" x14ac:dyDescent="0.25">
      <c r="A16" s="142" t="s">
        <v>607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>
        <v>0.45399014254082182</v>
      </c>
      <c r="S16" s="77"/>
      <c r="T16" s="77"/>
      <c r="U16" s="77"/>
      <c r="V16" s="77">
        <v>0.45399014254082182</v>
      </c>
      <c r="W16" s="1">
        <f t="shared" si="0"/>
        <v>1</v>
      </c>
    </row>
    <row r="17" spans="1:23" x14ac:dyDescent="0.25">
      <c r="A17" s="142" t="s">
        <v>822</v>
      </c>
      <c r="B17" s="77"/>
      <c r="C17" s="77"/>
      <c r="D17" s="77"/>
      <c r="E17" s="77"/>
      <c r="F17" s="77"/>
      <c r="G17" s="77"/>
      <c r="H17" s="77"/>
      <c r="I17" s="77">
        <v>5.2394821306485486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>
        <v>5.2394821306485486</v>
      </c>
      <c r="W17" s="1">
        <f t="shared" si="0"/>
        <v>1</v>
      </c>
    </row>
    <row r="18" spans="1:23" x14ac:dyDescent="0.25">
      <c r="A18" s="142" t="s">
        <v>638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>
        <v>3.687767641285971</v>
      </c>
      <c r="S18" s="77"/>
      <c r="T18" s="77"/>
      <c r="U18" s="77"/>
      <c r="V18" s="77">
        <v>3.687767641285971</v>
      </c>
      <c r="W18" s="1">
        <f t="shared" si="0"/>
        <v>1</v>
      </c>
    </row>
    <row r="19" spans="1:23" x14ac:dyDescent="0.25">
      <c r="A19" s="142" t="s">
        <v>735</v>
      </c>
      <c r="B19" s="77"/>
      <c r="C19" s="77"/>
      <c r="D19" s="77"/>
      <c r="E19" s="77"/>
      <c r="F19" s="77"/>
      <c r="G19" s="77"/>
      <c r="H19" s="77"/>
      <c r="I19" s="77"/>
      <c r="J19" s="77"/>
      <c r="K19" s="77">
        <v>0.98527386815478879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>
        <v>0.98527386815478879</v>
      </c>
      <c r="W19" s="1">
        <f t="shared" si="0"/>
        <v>1</v>
      </c>
    </row>
    <row r="20" spans="1:23" x14ac:dyDescent="0.25">
      <c r="A20" s="142" t="s">
        <v>605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>
        <v>0.29516778881906397</v>
      </c>
      <c r="S20" s="77"/>
      <c r="T20" s="77"/>
      <c r="U20" s="77"/>
      <c r="V20" s="77">
        <v>0.29516778881906397</v>
      </c>
      <c r="W20" s="1">
        <f t="shared" si="0"/>
        <v>1</v>
      </c>
    </row>
    <row r="21" spans="1:23" x14ac:dyDescent="0.25">
      <c r="A21" s="142" t="s">
        <v>567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>
        <v>1.654562129580107</v>
      </c>
      <c r="T21" s="77"/>
      <c r="U21" s="77"/>
      <c r="V21" s="77">
        <v>1.654562129580107</v>
      </c>
      <c r="W21" s="1">
        <f t="shared" si="0"/>
        <v>1</v>
      </c>
    </row>
    <row r="22" spans="1:23" x14ac:dyDescent="0.25">
      <c r="A22" s="142" t="s">
        <v>621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>
        <v>4.079649371625079</v>
      </c>
      <c r="S22" s="77"/>
      <c r="T22" s="77"/>
      <c r="U22" s="77"/>
      <c r="V22" s="77">
        <v>4.079649371625079</v>
      </c>
      <c r="W22" s="1">
        <f t="shared" si="0"/>
        <v>1</v>
      </c>
    </row>
    <row r="23" spans="1:23" x14ac:dyDescent="0.25">
      <c r="A23" s="142" t="s">
        <v>573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>
        <v>2.67685552291826</v>
      </c>
      <c r="T23" s="77"/>
      <c r="U23" s="77"/>
      <c r="V23" s="77">
        <v>2.67685552291826</v>
      </c>
      <c r="W23" s="1">
        <f t="shared" si="0"/>
        <v>1</v>
      </c>
    </row>
    <row r="24" spans="1:23" x14ac:dyDescent="0.25">
      <c r="A24" s="142" t="s">
        <v>795</v>
      </c>
      <c r="B24" s="77"/>
      <c r="C24" s="77"/>
      <c r="D24" s="77"/>
      <c r="E24" s="77"/>
      <c r="F24" s="77"/>
      <c r="G24" s="77"/>
      <c r="H24" s="77">
        <v>1.5814416660740207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>
        <v>1.5814416660740207</v>
      </c>
      <c r="W24" s="1">
        <f t="shared" si="0"/>
        <v>1</v>
      </c>
    </row>
    <row r="25" spans="1:23" x14ac:dyDescent="0.25">
      <c r="A25" s="142" t="s">
        <v>774</v>
      </c>
      <c r="B25" s="77"/>
      <c r="C25" s="77"/>
      <c r="D25" s="77"/>
      <c r="E25" s="77"/>
      <c r="F25" s="77"/>
      <c r="G25" s="77"/>
      <c r="H25" s="77">
        <v>1.2691125465455622</v>
      </c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>
        <v>1.2691125465455622</v>
      </c>
      <c r="W25" s="1">
        <f t="shared" si="0"/>
        <v>1</v>
      </c>
    </row>
    <row r="26" spans="1:23" x14ac:dyDescent="0.25">
      <c r="A26" s="142" t="s">
        <v>589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>
        <v>4.3049917771039272</v>
      </c>
      <c r="T26" s="77"/>
      <c r="U26" s="77"/>
      <c r="V26" s="77">
        <v>4.3049917771039272</v>
      </c>
      <c r="W26" s="1">
        <f t="shared" si="0"/>
        <v>1</v>
      </c>
    </row>
    <row r="27" spans="1:23" x14ac:dyDescent="0.25">
      <c r="A27" s="142" t="s">
        <v>614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>
        <v>1.4197072112645148</v>
      </c>
      <c r="S27" s="77"/>
      <c r="T27" s="77"/>
      <c r="U27" s="77"/>
      <c r="V27" s="77">
        <v>1.4197072112645148</v>
      </c>
      <c r="W27" s="1">
        <f t="shared" si="0"/>
        <v>1</v>
      </c>
    </row>
    <row r="28" spans="1:23" x14ac:dyDescent="0.25">
      <c r="A28" s="142" t="s">
        <v>438</v>
      </c>
      <c r="B28" s="77"/>
      <c r="C28" s="77">
        <v>5.0302122503954569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>
        <v>5.0302122503954569</v>
      </c>
      <c r="W28" s="1">
        <f t="shared" si="0"/>
        <v>1</v>
      </c>
    </row>
    <row r="29" spans="1:23" x14ac:dyDescent="0.25">
      <c r="A29" s="142" t="s">
        <v>595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>
        <v>7.1528406276242578</v>
      </c>
      <c r="S29" s="77"/>
      <c r="T29" s="77"/>
      <c r="U29" s="77"/>
      <c r="V29" s="77">
        <v>7.1528406276242578</v>
      </c>
      <c r="W29" s="1">
        <f t="shared" si="0"/>
        <v>1</v>
      </c>
    </row>
    <row r="30" spans="1:23" x14ac:dyDescent="0.25">
      <c r="A30" s="142" t="s">
        <v>794</v>
      </c>
      <c r="B30" s="77"/>
      <c r="C30" s="77"/>
      <c r="D30" s="77"/>
      <c r="E30" s="77"/>
      <c r="F30" s="77"/>
      <c r="G30" s="77"/>
      <c r="H30" s="77">
        <v>1.5951061213553341</v>
      </c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>
        <v>1.5951061213553341</v>
      </c>
      <c r="W30" s="1">
        <f t="shared" si="0"/>
        <v>1</v>
      </c>
    </row>
    <row r="31" spans="1:23" x14ac:dyDescent="0.25">
      <c r="A31" s="142" t="s">
        <v>736</v>
      </c>
      <c r="B31" s="77"/>
      <c r="C31" s="77"/>
      <c r="D31" s="77"/>
      <c r="E31" s="77"/>
      <c r="F31" s="77"/>
      <c r="G31" s="77"/>
      <c r="H31" s="77"/>
      <c r="I31" s="77"/>
      <c r="J31" s="77"/>
      <c r="K31" s="77">
        <v>0.98257777211092456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>
        <v>0.98257777211092456</v>
      </c>
      <c r="W31" s="1">
        <f t="shared" si="0"/>
        <v>1</v>
      </c>
    </row>
    <row r="32" spans="1:23" x14ac:dyDescent="0.25">
      <c r="A32" s="142" t="s">
        <v>763</v>
      </c>
      <c r="B32" s="77"/>
      <c r="C32" s="77"/>
      <c r="D32" s="77"/>
      <c r="E32" s="77"/>
      <c r="F32" s="77"/>
      <c r="G32" s="77"/>
      <c r="H32" s="77">
        <v>2.1876567450361737</v>
      </c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>
        <v>2.1876567450361737</v>
      </c>
      <c r="W32" s="1">
        <f t="shared" si="0"/>
        <v>1</v>
      </c>
    </row>
    <row r="33" spans="1:23" x14ac:dyDescent="0.25">
      <c r="A33" s="142" t="s">
        <v>639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>
        <v>2.9720512617538457</v>
      </c>
      <c r="S33" s="77"/>
      <c r="T33" s="77"/>
      <c r="U33" s="77"/>
      <c r="V33" s="77">
        <v>2.9720512617538457</v>
      </c>
      <c r="W33" s="1">
        <f t="shared" si="0"/>
        <v>1</v>
      </c>
    </row>
    <row r="34" spans="1:23" x14ac:dyDescent="0.25">
      <c r="A34" s="142" t="s">
        <v>642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>
        <v>3.9052148258347721</v>
      </c>
      <c r="S34" s="77"/>
      <c r="T34" s="77"/>
      <c r="U34" s="77"/>
      <c r="V34" s="77">
        <v>3.9052148258347721</v>
      </c>
      <c r="W34" s="1">
        <f t="shared" si="0"/>
        <v>1</v>
      </c>
    </row>
    <row r="35" spans="1:23" x14ac:dyDescent="0.25">
      <c r="A35" s="142" t="s">
        <v>767</v>
      </c>
      <c r="B35" s="77"/>
      <c r="C35" s="77"/>
      <c r="D35" s="77"/>
      <c r="E35" s="77"/>
      <c r="F35" s="77"/>
      <c r="G35" s="77"/>
      <c r="H35" s="77">
        <v>1.9151925995489607</v>
      </c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>
        <v>1.9151925995489607</v>
      </c>
      <c r="W35" s="1">
        <f t="shared" si="0"/>
        <v>1</v>
      </c>
    </row>
    <row r="36" spans="1:23" x14ac:dyDescent="0.25">
      <c r="A36" s="142" t="s">
        <v>781</v>
      </c>
      <c r="B36" s="77"/>
      <c r="C36" s="77"/>
      <c r="D36" s="77"/>
      <c r="E36" s="77"/>
      <c r="F36" s="77"/>
      <c r="G36" s="77"/>
      <c r="H36" s="77">
        <v>3.0566918484344057</v>
      </c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>
        <v>3.0566918484344057</v>
      </c>
      <c r="W36" s="1">
        <f t="shared" si="0"/>
        <v>1</v>
      </c>
    </row>
    <row r="37" spans="1:23" x14ac:dyDescent="0.25">
      <c r="A37" s="142" t="s">
        <v>782</v>
      </c>
      <c r="B37" s="77"/>
      <c r="C37" s="77"/>
      <c r="D37" s="77"/>
      <c r="E37" s="77"/>
      <c r="F37" s="77"/>
      <c r="G37" s="77"/>
      <c r="H37" s="77">
        <v>2.7364909753795783</v>
      </c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>
        <v>2.7364909753795783</v>
      </c>
      <c r="W37" s="1">
        <f t="shared" si="0"/>
        <v>1</v>
      </c>
    </row>
    <row r="38" spans="1:23" x14ac:dyDescent="0.25">
      <c r="A38" s="142" t="s">
        <v>706</v>
      </c>
      <c r="B38" s="77"/>
      <c r="C38" s="77"/>
      <c r="D38" s="77"/>
      <c r="E38" s="77"/>
      <c r="F38" s="77"/>
      <c r="G38" s="77"/>
      <c r="H38" s="77"/>
      <c r="I38" s="77"/>
      <c r="J38" s="77">
        <v>0.94381007934275718</v>
      </c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>
        <v>0.94381007934275718</v>
      </c>
      <c r="W38" s="1">
        <f t="shared" si="0"/>
        <v>1</v>
      </c>
    </row>
    <row r="39" spans="1:23" x14ac:dyDescent="0.25">
      <c r="A39" s="142" t="s">
        <v>577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>
        <v>3.7926322869831126</v>
      </c>
      <c r="T39" s="77"/>
      <c r="U39" s="77"/>
      <c r="V39" s="77">
        <v>3.7926322869831126</v>
      </c>
      <c r="W39" s="1">
        <f t="shared" si="0"/>
        <v>1</v>
      </c>
    </row>
    <row r="40" spans="1:23" x14ac:dyDescent="0.25">
      <c r="A40" s="142" t="s">
        <v>671</v>
      </c>
      <c r="B40" s="77"/>
      <c r="C40" s="77"/>
      <c r="D40" s="77"/>
      <c r="E40" s="77"/>
      <c r="F40" s="77"/>
      <c r="G40" s="77"/>
      <c r="H40" s="77">
        <v>6.1770757127260634</v>
      </c>
      <c r="I40" s="77"/>
      <c r="J40" s="77"/>
      <c r="K40" s="77"/>
      <c r="L40" s="77"/>
      <c r="M40" s="77"/>
      <c r="N40" s="77"/>
      <c r="O40" s="77"/>
      <c r="P40" s="77"/>
      <c r="Q40" s="77">
        <v>26.294052067475082</v>
      </c>
      <c r="R40" s="77"/>
      <c r="S40" s="77"/>
      <c r="T40" s="77"/>
      <c r="U40" s="77">
        <v>22.288420990151067</v>
      </c>
      <c r="V40" s="77">
        <v>54.759548770352211</v>
      </c>
      <c r="W40" s="1">
        <f t="shared" si="0"/>
        <v>3</v>
      </c>
    </row>
    <row r="41" spans="1:23" x14ac:dyDescent="0.25">
      <c r="A41" s="142" t="s">
        <v>154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>
        <v>2.5653002009459787</v>
      </c>
      <c r="N41" s="77"/>
      <c r="O41" s="77"/>
      <c r="P41" s="77"/>
      <c r="Q41" s="77"/>
      <c r="R41" s="77"/>
      <c r="S41" s="77"/>
      <c r="T41" s="77"/>
      <c r="U41" s="77"/>
      <c r="V41" s="77">
        <v>2.5653002009459787</v>
      </c>
      <c r="W41" s="1">
        <f t="shared" si="0"/>
        <v>1</v>
      </c>
    </row>
    <row r="42" spans="1:23" x14ac:dyDescent="0.25">
      <c r="A42" s="142" t="s">
        <v>620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>
        <v>2.9720512617538457</v>
      </c>
      <c r="S42" s="77"/>
      <c r="T42" s="77"/>
      <c r="U42" s="77"/>
      <c r="V42" s="77">
        <v>2.9720512617538457</v>
      </c>
      <c r="W42" s="1">
        <f t="shared" si="0"/>
        <v>1</v>
      </c>
    </row>
    <row r="43" spans="1:23" x14ac:dyDescent="0.25">
      <c r="A43" s="142" t="s">
        <v>734</v>
      </c>
      <c r="B43" s="77"/>
      <c r="C43" s="77"/>
      <c r="D43" s="77"/>
      <c r="E43" s="77"/>
      <c r="F43" s="77"/>
      <c r="G43" s="77"/>
      <c r="H43" s="77"/>
      <c r="I43" s="77"/>
      <c r="J43" s="77"/>
      <c r="K43" s="77">
        <v>1.0589745208738639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>
        <v>1.0589745208738639</v>
      </c>
      <c r="W43" s="1">
        <f t="shared" si="0"/>
        <v>1</v>
      </c>
    </row>
    <row r="44" spans="1:23" x14ac:dyDescent="0.25">
      <c r="A44" s="142" t="s">
        <v>769</v>
      </c>
      <c r="B44" s="77"/>
      <c r="C44" s="77"/>
      <c r="D44" s="77"/>
      <c r="E44" s="77"/>
      <c r="F44" s="77"/>
      <c r="G44" s="77"/>
      <c r="H44" s="77">
        <v>1.4792072864412829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>
        <v>1.4792072864412829</v>
      </c>
      <c r="W44" s="1">
        <f t="shared" si="0"/>
        <v>1</v>
      </c>
    </row>
    <row r="45" spans="1:23" x14ac:dyDescent="0.25">
      <c r="A45" s="142" t="s">
        <v>816</v>
      </c>
      <c r="B45" s="77"/>
      <c r="C45" s="77"/>
      <c r="D45" s="77"/>
      <c r="E45" s="77"/>
      <c r="F45" s="77"/>
      <c r="G45" s="77"/>
      <c r="H45" s="77"/>
      <c r="I45" s="77"/>
      <c r="J45" s="77"/>
      <c r="K45" s="77">
        <v>0.7288411977689313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>
        <v>0.7288411977689313</v>
      </c>
      <c r="W45" s="1">
        <f t="shared" si="0"/>
        <v>1</v>
      </c>
    </row>
    <row r="46" spans="1:23" x14ac:dyDescent="0.25">
      <c r="A46" s="142" t="s">
        <v>827</v>
      </c>
      <c r="B46" s="77"/>
      <c r="C46" s="77"/>
      <c r="D46" s="77"/>
      <c r="E46" s="77"/>
      <c r="F46" s="77"/>
      <c r="G46" s="77"/>
      <c r="H46" s="77"/>
      <c r="I46" s="77">
        <v>4.2235065962720686</v>
      </c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>
        <v>4.2235065962720686</v>
      </c>
      <c r="W46" s="1">
        <f t="shared" si="0"/>
        <v>1</v>
      </c>
    </row>
    <row r="47" spans="1:23" x14ac:dyDescent="0.25">
      <c r="A47" s="142" t="s">
        <v>724</v>
      </c>
      <c r="B47" s="77"/>
      <c r="C47" s="77"/>
      <c r="D47" s="77"/>
      <c r="E47" s="77"/>
      <c r="F47" s="77"/>
      <c r="G47" s="77">
        <v>2.0778218300291718</v>
      </c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>
        <v>2.0778218300291718</v>
      </c>
      <c r="W47" s="1">
        <f t="shared" si="0"/>
        <v>1</v>
      </c>
    </row>
    <row r="48" spans="1:23" x14ac:dyDescent="0.25">
      <c r="A48" s="142" t="s">
        <v>775</v>
      </c>
      <c r="B48" s="77"/>
      <c r="C48" s="77"/>
      <c r="D48" s="77"/>
      <c r="E48" s="77"/>
      <c r="F48" s="77"/>
      <c r="G48" s="77"/>
      <c r="H48" s="77">
        <v>0.5983782359475327</v>
      </c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>
        <v>0.5983782359475327</v>
      </c>
      <c r="W48" s="1">
        <f t="shared" si="0"/>
        <v>1</v>
      </c>
    </row>
    <row r="49" spans="1:23" x14ac:dyDescent="0.25">
      <c r="A49" s="142" t="s">
        <v>802</v>
      </c>
      <c r="B49" s="77"/>
      <c r="C49" s="77"/>
      <c r="D49" s="77"/>
      <c r="E49" s="77"/>
      <c r="F49" s="77"/>
      <c r="G49" s="77"/>
      <c r="H49" s="77">
        <v>0.79052908412611944</v>
      </c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>
        <v>0.79052908412611944</v>
      </c>
      <c r="W49" s="1">
        <f t="shared" si="0"/>
        <v>1</v>
      </c>
    </row>
    <row r="50" spans="1:23" x14ac:dyDescent="0.25">
      <c r="A50" s="142" t="s">
        <v>414</v>
      </c>
      <c r="B50" s="77">
        <v>1.4504119704702032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>
        <v>1.4504119704702032</v>
      </c>
      <c r="W50" s="1">
        <f t="shared" si="0"/>
        <v>1</v>
      </c>
    </row>
    <row r="51" spans="1:23" x14ac:dyDescent="0.25">
      <c r="A51" s="142" t="s">
        <v>287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>
        <v>0.94587640643565141</v>
      </c>
      <c r="O51" s="77"/>
      <c r="P51" s="77"/>
      <c r="Q51" s="77"/>
      <c r="R51" s="77"/>
      <c r="S51" s="77"/>
      <c r="T51" s="77"/>
      <c r="U51" s="77"/>
      <c r="V51" s="77">
        <v>0.94587640643565141</v>
      </c>
      <c r="W51" s="1">
        <f t="shared" si="0"/>
        <v>1</v>
      </c>
    </row>
    <row r="52" spans="1:23" x14ac:dyDescent="0.25">
      <c r="A52" s="142" t="s">
        <v>243</v>
      </c>
      <c r="B52" s="77"/>
      <c r="C52" s="77"/>
      <c r="D52" s="77"/>
      <c r="E52" s="77"/>
      <c r="F52" s="77"/>
      <c r="G52" s="77"/>
      <c r="H52" s="77"/>
      <c r="I52" s="77"/>
      <c r="J52" s="77"/>
      <c r="K52" s="77">
        <v>0.63859848199106273</v>
      </c>
      <c r="L52" s="77">
        <v>0.77959664739949996</v>
      </c>
      <c r="M52" s="77"/>
      <c r="N52" s="77"/>
      <c r="O52" s="77"/>
      <c r="P52" s="77"/>
      <c r="Q52" s="77"/>
      <c r="R52" s="77"/>
      <c r="S52" s="77"/>
      <c r="T52" s="77"/>
      <c r="U52" s="77"/>
      <c r="V52" s="77">
        <v>1.4181951293905626</v>
      </c>
      <c r="W52" s="1">
        <f t="shared" si="0"/>
        <v>2</v>
      </c>
    </row>
    <row r="53" spans="1:23" x14ac:dyDescent="0.25">
      <c r="A53" s="142" t="s">
        <v>500</v>
      </c>
      <c r="B53" s="77"/>
      <c r="C53" s="77"/>
      <c r="D53" s="77"/>
      <c r="E53" s="77"/>
      <c r="F53" s="77">
        <v>2.8580046894477342</v>
      </c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>
        <v>2.8580046894477342</v>
      </c>
      <c r="W53" s="1">
        <f t="shared" si="0"/>
        <v>1</v>
      </c>
    </row>
    <row r="54" spans="1:23" x14ac:dyDescent="0.25">
      <c r="A54" s="142" t="s">
        <v>270</v>
      </c>
      <c r="B54" s="77"/>
      <c r="C54" s="77"/>
      <c r="D54" s="77"/>
      <c r="E54" s="77"/>
      <c r="F54" s="77">
        <v>1.4732448032116197</v>
      </c>
      <c r="G54" s="77"/>
      <c r="H54" s="77"/>
      <c r="I54" s="77"/>
      <c r="J54" s="77"/>
      <c r="K54" s="77"/>
      <c r="L54" s="77"/>
      <c r="M54" s="77"/>
      <c r="N54" s="77">
        <v>1.240173839135577</v>
      </c>
      <c r="O54" s="77"/>
      <c r="P54" s="77"/>
      <c r="Q54" s="77"/>
      <c r="R54" s="77"/>
      <c r="S54" s="77"/>
      <c r="T54" s="77"/>
      <c r="U54" s="77"/>
      <c r="V54" s="77">
        <v>2.7134186423471967</v>
      </c>
      <c r="W54" s="1">
        <f t="shared" si="0"/>
        <v>2</v>
      </c>
    </row>
    <row r="55" spans="1:23" x14ac:dyDescent="0.25">
      <c r="A55" s="142" t="s">
        <v>602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>
        <v>0.54634042491149204</v>
      </c>
      <c r="S55" s="77"/>
      <c r="T55" s="77"/>
      <c r="U55" s="77"/>
      <c r="V55" s="77">
        <v>0.54634042491149204</v>
      </c>
      <c r="W55" s="1">
        <f t="shared" si="0"/>
        <v>1</v>
      </c>
    </row>
    <row r="56" spans="1:23" x14ac:dyDescent="0.25">
      <c r="A56" s="142" t="s">
        <v>617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>
        <v>0.54730688572589703</v>
      </c>
      <c r="S56" s="77"/>
      <c r="T56" s="77"/>
      <c r="U56" s="77"/>
      <c r="V56" s="77">
        <v>0.54730688572589703</v>
      </c>
      <c r="W56" s="1">
        <f t="shared" si="0"/>
        <v>1</v>
      </c>
    </row>
    <row r="57" spans="1:23" x14ac:dyDescent="0.25">
      <c r="A57" s="142" t="s">
        <v>415</v>
      </c>
      <c r="B57" s="77">
        <v>1.3496626974440953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>
        <v>1.3496626974440953</v>
      </c>
      <c r="W57" s="1">
        <f t="shared" si="0"/>
        <v>1</v>
      </c>
    </row>
    <row r="58" spans="1:23" x14ac:dyDescent="0.25">
      <c r="A58" s="142" t="s">
        <v>325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>
        <v>3.4376134723923433</v>
      </c>
      <c r="N58" s="77"/>
      <c r="O58" s="77"/>
      <c r="P58" s="77"/>
      <c r="Q58" s="77"/>
      <c r="R58" s="77"/>
      <c r="S58" s="77"/>
      <c r="T58" s="77"/>
      <c r="U58" s="77">
        <v>6.8944187198427915</v>
      </c>
      <c r="V58" s="77">
        <v>10.332032192235134</v>
      </c>
      <c r="W58" s="1">
        <f t="shared" si="0"/>
        <v>2</v>
      </c>
    </row>
    <row r="59" spans="1:23" x14ac:dyDescent="0.25">
      <c r="A59" s="142" t="s">
        <v>819</v>
      </c>
      <c r="B59" s="77"/>
      <c r="C59" s="77"/>
      <c r="D59" s="77"/>
      <c r="E59" s="77"/>
      <c r="F59" s="77"/>
      <c r="G59" s="77"/>
      <c r="H59" s="77"/>
      <c r="I59" s="77"/>
      <c r="J59" s="77"/>
      <c r="K59" s="77">
        <v>0.52139859733669436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>
        <v>0.52139859733669436</v>
      </c>
      <c r="W59" s="1">
        <f t="shared" si="0"/>
        <v>1</v>
      </c>
    </row>
    <row r="60" spans="1:23" x14ac:dyDescent="0.25">
      <c r="A60" s="142" t="s">
        <v>386</v>
      </c>
      <c r="B60" s="77">
        <v>1.5748751556446516</v>
      </c>
      <c r="C60" s="77"/>
      <c r="D60" s="77"/>
      <c r="E60" s="77"/>
      <c r="F60" s="77">
        <v>1.4256860426807201</v>
      </c>
      <c r="G60" s="77"/>
      <c r="H60" s="77"/>
      <c r="I60" s="77"/>
      <c r="J60" s="77">
        <v>1.6274575849121371</v>
      </c>
      <c r="K60" s="77"/>
      <c r="L60" s="77">
        <v>1.7535479527738771</v>
      </c>
      <c r="M60" s="77"/>
      <c r="N60" s="77"/>
      <c r="O60" s="77"/>
      <c r="P60" s="77"/>
      <c r="Q60" s="77"/>
      <c r="R60" s="77"/>
      <c r="S60" s="77"/>
      <c r="T60" s="77"/>
      <c r="U60" s="77"/>
      <c r="V60" s="77">
        <v>6.3815667360113855</v>
      </c>
      <c r="W60" s="1">
        <f t="shared" si="0"/>
        <v>4</v>
      </c>
    </row>
    <row r="61" spans="1:23" x14ac:dyDescent="0.25">
      <c r="A61" s="142" t="s">
        <v>274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>
        <v>0.80078543825369752</v>
      </c>
      <c r="O61" s="77"/>
      <c r="P61" s="77"/>
      <c r="Q61" s="77"/>
      <c r="R61" s="77"/>
      <c r="S61" s="77"/>
      <c r="T61" s="77"/>
      <c r="U61" s="77"/>
      <c r="V61" s="77">
        <v>0.80078543825369752</v>
      </c>
      <c r="W61" s="1">
        <f t="shared" si="0"/>
        <v>1</v>
      </c>
    </row>
    <row r="62" spans="1:23" x14ac:dyDescent="0.25">
      <c r="A62" s="142" t="s">
        <v>457</v>
      </c>
      <c r="B62" s="77"/>
      <c r="C62" s="77">
        <v>1.6283333943300722</v>
      </c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>
        <v>1.6283333943300722</v>
      </c>
      <c r="W62" s="1">
        <f t="shared" si="0"/>
        <v>1</v>
      </c>
    </row>
    <row r="63" spans="1:23" x14ac:dyDescent="0.25">
      <c r="A63" s="142" t="s">
        <v>81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>
        <v>4.6825891181640085</v>
      </c>
      <c r="P63" s="77"/>
      <c r="Q63" s="77"/>
      <c r="R63" s="77"/>
      <c r="S63" s="77"/>
      <c r="T63" s="77"/>
      <c r="U63" s="77"/>
      <c r="V63" s="77">
        <v>4.6825891181640085</v>
      </c>
      <c r="W63" s="1">
        <f t="shared" si="0"/>
        <v>1</v>
      </c>
    </row>
    <row r="64" spans="1:23" x14ac:dyDescent="0.25">
      <c r="A64" s="142" t="s">
        <v>229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>
        <v>1.9299901265504702</v>
      </c>
      <c r="M64" s="77"/>
      <c r="N64" s="77"/>
      <c r="O64" s="77"/>
      <c r="P64" s="77"/>
      <c r="Q64" s="77"/>
      <c r="R64" s="77"/>
      <c r="S64" s="77"/>
      <c r="T64" s="77"/>
      <c r="U64" s="77"/>
      <c r="V64" s="77">
        <v>1.9299901265504702</v>
      </c>
      <c r="W64" s="1">
        <f t="shared" si="0"/>
        <v>1</v>
      </c>
    </row>
    <row r="65" spans="1:23" x14ac:dyDescent="0.25">
      <c r="A65" s="142" t="s">
        <v>608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>
        <v>0.65743999429662348</v>
      </c>
      <c r="S65" s="77"/>
      <c r="T65" s="77"/>
      <c r="U65" s="77"/>
      <c r="V65" s="77">
        <v>0.65743999429662348</v>
      </c>
      <c r="W65" s="1">
        <f t="shared" si="0"/>
        <v>1</v>
      </c>
    </row>
    <row r="66" spans="1:23" x14ac:dyDescent="0.25">
      <c r="A66" s="142" t="s">
        <v>520</v>
      </c>
      <c r="B66" s="77"/>
      <c r="C66" s="77"/>
      <c r="D66" s="77"/>
      <c r="E66" s="77"/>
      <c r="F66" s="77">
        <v>1.8027354304442507</v>
      </c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>
        <v>1.8027354304442507</v>
      </c>
      <c r="W66" s="1">
        <f t="shared" si="0"/>
        <v>1</v>
      </c>
    </row>
    <row r="67" spans="1:23" x14ac:dyDescent="0.25">
      <c r="A67" s="142" t="s">
        <v>460</v>
      </c>
      <c r="B67" s="77">
        <v>3.2635968414973782</v>
      </c>
      <c r="C67" s="77"/>
      <c r="D67" s="77"/>
      <c r="E67" s="77"/>
      <c r="F67" s="77"/>
      <c r="G67" s="77">
        <v>6.0837499668127117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>
        <v>9.347346808310089</v>
      </c>
      <c r="W67" s="1">
        <f t="shared" si="0"/>
        <v>2</v>
      </c>
    </row>
    <row r="68" spans="1:23" x14ac:dyDescent="0.25">
      <c r="A68" s="142" t="s">
        <v>455</v>
      </c>
      <c r="B68" s="77"/>
      <c r="C68" s="77">
        <v>1.9762784040909072</v>
      </c>
      <c r="D68" s="77"/>
      <c r="E68" s="77"/>
      <c r="F68" s="77"/>
      <c r="G68" s="77">
        <v>2.0419834000582222</v>
      </c>
      <c r="H68" s="77">
        <v>1.7113084562232976</v>
      </c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>
        <v>2.2877051695980803</v>
      </c>
      <c r="T68" s="77"/>
      <c r="U68" s="77"/>
      <c r="V68" s="77">
        <v>8.0172754299705069</v>
      </c>
      <c r="W68" s="1">
        <f t="shared" si="0"/>
        <v>4</v>
      </c>
    </row>
    <row r="69" spans="1:23" x14ac:dyDescent="0.25">
      <c r="A69" s="142" t="s">
        <v>812</v>
      </c>
      <c r="B69" s="77"/>
      <c r="C69" s="77"/>
      <c r="D69" s="77"/>
      <c r="E69" s="77"/>
      <c r="F69" s="77"/>
      <c r="G69" s="77"/>
      <c r="H69" s="77"/>
      <c r="I69" s="77"/>
      <c r="J69" s="77"/>
      <c r="K69" s="77">
        <v>0.93216742464627012</v>
      </c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>
        <v>0.93216742464627012</v>
      </c>
      <c r="W69" s="1">
        <f t="shared" si="0"/>
        <v>1</v>
      </c>
    </row>
    <row r="70" spans="1:23" x14ac:dyDescent="0.25">
      <c r="A70" s="142" t="s">
        <v>551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>
        <v>15.603706984058215</v>
      </c>
      <c r="R70" s="77"/>
      <c r="S70" s="77"/>
      <c r="T70" s="77"/>
      <c r="U70" s="77">
        <v>11.502979471984762</v>
      </c>
      <c r="V70" s="77">
        <v>27.106686456042979</v>
      </c>
      <c r="W70" s="1">
        <f t="shared" ref="W70:W133" si="1">COUNT(B70:U70)</f>
        <v>2</v>
      </c>
    </row>
    <row r="71" spans="1:23" x14ac:dyDescent="0.25">
      <c r="A71" s="142" t="s">
        <v>162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>
        <v>1.9494860859584595</v>
      </c>
      <c r="N71" s="77"/>
      <c r="O71" s="77"/>
      <c r="P71" s="77"/>
      <c r="Q71" s="77"/>
      <c r="R71" s="77"/>
      <c r="S71" s="77">
        <v>3.9255101962609613</v>
      </c>
      <c r="T71" s="77"/>
      <c r="U71" s="77"/>
      <c r="V71" s="77">
        <v>5.8749962822194206</v>
      </c>
      <c r="W71" s="1">
        <f t="shared" si="1"/>
        <v>2</v>
      </c>
    </row>
    <row r="72" spans="1:23" x14ac:dyDescent="0.25">
      <c r="A72" s="142" t="s">
        <v>506</v>
      </c>
      <c r="B72" s="77"/>
      <c r="C72" s="77"/>
      <c r="D72" s="77"/>
      <c r="E72" s="77"/>
      <c r="F72" s="77">
        <v>1.7764253595999926</v>
      </c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>
        <v>1.7764253595999926</v>
      </c>
      <c r="W72" s="1">
        <f t="shared" si="1"/>
        <v>1</v>
      </c>
    </row>
    <row r="73" spans="1:23" x14ac:dyDescent="0.25">
      <c r="A73" s="142" t="s">
        <v>286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>
        <v>15.708023165436876</v>
      </c>
      <c r="P73" s="77"/>
      <c r="Q73" s="77">
        <v>10.253870191889579</v>
      </c>
      <c r="R73" s="77"/>
      <c r="S73" s="77"/>
      <c r="T73" s="77"/>
      <c r="U73" s="77">
        <v>7.757698615924232</v>
      </c>
      <c r="V73" s="77">
        <v>33.719591973250687</v>
      </c>
      <c r="W73" s="1">
        <f t="shared" si="1"/>
        <v>3</v>
      </c>
    </row>
    <row r="74" spans="1:23" x14ac:dyDescent="0.25">
      <c r="A74" s="142" t="s">
        <v>295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>
        <v>3.6021124621348526</v>
      </c>
      <c r="M74" s="77"/>
      <c r="N74" s="77"/>
      <c r="O74" s="77"/>
      <c r="P74" s="77"/>
      <c r="Q74" s="77"/>
      <c r="R74" s="77"/>
      <c r="S74" s="77"/>
      <c r="T74" s="77"/>
      <c r="U74" s="77"/>
      <c r="V74" s="77">
        <v>3.6021124621348526</v>
      </c>
      <c r="W74" s="1">
        <f t="shared" si="1"/>
        <v>1</v>
      </c>
    </row>
    <row r="75" spans="1:23" x14ac:dyDescent="0.25">
      <c r="A75" s="142" t="s">
        <v>737</v>
      </c>
      <c r="B75" s="77"/>
      <c r="C75" s="77"/>
      <c r="D75" s="77"/>
      <c r="E75" s="77"/>
      <c r="F75" s="77"/>
      <c r="G75" s="77"/>
      <c r="H75" s="77"/>
      <c r="I75" s="77"/>
      <c r="J75" s="77"/>
      <c r="K75" s="77">
        <v>0.96836348742100675</v>
      </c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>
        <v>0.96836348742100675</v>
      </c>
      <c r="W75" s="1">
        <f t="shared" si="1"/>
        <v>1</v>
      </c>
    </row>
    <row r="76" spans="1:23" x14ac:dyDescent="0.25">
      <c r="A76" s="142" t="s">
        <v>166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>
        <v>1.7969096228103245</v>
      </c>
      <c r="N76" s="77"/>
      <c r="O76" s="77"/>
      <c r="P76" s="77"/>
      <c r="Q76" s="77"/>
      <c r="R76" s="77"/>
      <c r="S76" s="77"/>
      <c r="T76" s="77"/>
      <c r="U76" s="77"/>
      <c r="V76" s="77">
        <v>1.7969096228103245</v>
      </c>
      <c r="W76" s="1">
        <f t="shared" si="1"/>
        <v>1</v>
      </c>
    </row>
    <row r="77" spans="1:23" x14ac:dyDescent="0.25">
      <c r="A77" s="142" t="s">
        <v>177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>
        <v>3.0096685252206026</v>
      </c>
      <c r="M77" s="77"/>
      <c r="N77" s="77"/>
      <c r="O77" s="77"/>
      <c r="P77" s="77"/>
      <c r="Q77" s="77"/>
      <c r="R77" s="77"/>
      <c r="S77" s="77"/>
      <c r="T77" s="77"/>
      <c r="U77" s="77"/>
      <c r="V77" s="77">
        <v>3.0096685252206026</v>
      </c>
      <c r="W77" s="1">
        <f t="shared" si="1"/>
        <v>1</v>
      </c>
    </row>
    <row r="78" spans="1:23" x14ac:dyDescent="0.25">
      <c r="A78" s="142" t="s">
        <v>498</v>
      </c>
      <c r="B78" s="77"/>
      <c r="C78" s="77"/>
      <c r="D78" s="77"/>
      <c r="E78" s="77"/>
      <c r="F78" s="77">
        <v>4.2031821399849862</v>
      </c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>
        <v>4.2031821399849862</v>
      </c>
      <c r="W78" s="1">
        <f t="shared" si="1"/>
        <v>1</v>
      </c>
    </row>
    <row r="79" spans="1:23" x14ac:dyDescent="0.25">
      <c r="A79" s="142" t="s">
        <v>582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>
        <v>0.30547939220642223</v>
      </c>
      <c r="T79" s="77"/>
      <c r="U79" s="77"/>
      <c r="V79" s="77">
        <v>0.30547939220642223</v>
      </c>
      <c r="W79" s="1">
        <f t="shared" si="1"/>
        <v>1</v>
      </c>
    </row>
    <row r="80" spans="1:23" x14ac:dyDescent="0.25">
      <c r="A80" s="142" t="s">
        <v>570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>
        <v>0.30567306045438158</v>
      </c>
      <c r="T80" s="77"/>
      <c r="U80" s="77"/>
      <c r="V80" s="77">
        <v>0.30567306045438158</v>
      </c>
      <c r="W80" s="1">
        <f t="shared" si="1"/>
        <v>1</v>
      </c>
    </row>
    <row r="81" spans="1:23" x14ac:dyDescent="0.25">
      <c r="A81" s="142" t="s">
        <v>760</v>
      </c>
      <c r="B81" s="77"/>
      <c r="C81" s="77"/>
      <c r="D81" s="77"/>
      <c r="E81" s="77"/>
      <c r="F81" s="77"/>
      <c r="G81" s="77"/>
      <c r="H81" s="77">
        <v>2.5102096264514779</v>
      </c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>
        <v>2.5102096264514779</v>
      </c>
      <c r="W81" s="1">
        <f t="shared" si="1"/>
        <v>1</v>
      </c>
    </row>
    <row r="82" spans="1:23" x14ac:dyDescent="0.25">
      <c r="A82" s="142" t="s">
        <v>820</v>
      </c>
      <c r="B82" s="77"/>
      <c r="C82" s="77"/>
      <c r="D82" s="77"/>
      <c r="E82" s="77"/>
      <c r="F82" s="77"/>
      <c r="G82" s="77"/>
      <c r="H82" s="77"/>
      <c r="I82" s="77"/>
      <c r="J82" s="77"/>
      <c r="K82" s="77">
        <v>0.23461442460460602</v>
      </c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>
        <v>0.23461442460460602</v>
      </c>
      <c r="W82" s="1">
        <f t="shared" si="1"/>
        <v>1</v>
      </c>
    </row>
    <row r="83" spans="1:23" x14ac:dyDescent="0.25">
      <c r="A83" s="142" t="s">
        <v>374</v>
      </c>
      <c r="B83" s="77">
        <v>1.8926836171292405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>
        <v>1.8926836171292405</v>
      </c>
      <c r="W83" s="1">
        <f t="shared" si="1"/>
        <v>1</v>
      </c>
    </row>
    <row r="84" spans="1:23" x14ac:dyDescent="0.25">
      <c r="A84" s="142" t="s">
        <v>778</v>
      </c>
      <c r="B84" s="77"/>
      <c r="C84" s="77"/>
      <c r="D84" s="77"/>
      <c r="E84" s="77"/>
      <c r="F84" s="77"/>
      <c r="G84" s="77"/>
      <c r="H84" s="77">
        <v>4.0675861989553681</v>
      </c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>
        <v>4.0675861989553681</v>
      </c>
      <c r="W84" s="1">
        <f t="shared" si="1"/>
        <v>1</v>
      </c>
    </row>
    <row r="85" spans="1:23" x14ac:dyDescent="0.25">
      <c r="A85" s="142" t="s">
        <v>478</v>
      </c>
      <c r="B85" s="77"/>
      <c r="C85" s="77"/>
      <c r="D85" s="77"/>
      <c r="E85" s="77">
        <v>5.7906048824760896</v>
      </c>
      <c r="F85" s="77"/>
      <c r="G85" s="77"/>
      <c r="H85" s="77"/>
      <c r="I85" s="77">
        <v>5.2660391493087477</v>
      </c>
      <c r="J85" s="77"/>
      <c r="K85" s="77"/>
      <c r="L85" s="77"/>
      <c r="M85" s="77"/>
      <c r="N85" s="77"/>
      <c r="O85" s="77"/>
      <c r="P85" s="77"/>
      <c r="Q85" s="77"/>
      <c r="R85" s="77"/>
      <c r="S85" s="77">
        <v>6.0749036315261797</v>
      </c>
      <c r="T85" s="77"/>
      <c r="U85" s="77"/>
      <c r="V85" s="77">
        <v>17.131547663311018</v>
      </c>
      <c r="W85" s="1">
        <f t="shared" si="1"/>
        <v>3</v>
      </c>
    </row>
    <row r="86" spans="1:23" x14ac:dyDescent="0.25">
      <c r="A86" s="142" t="s">
        <v>230</v>
      </c>
      <c r="B86" s="77"/>
      <c r="C86" s="77">
        <v>2.2513658019504117</v>
      </c>
      <c r="D86" s="77"/>
      <c r="E86" s="77"/>
      <c r="F86" s="77"/>
      <c r="G86" s="77"/>
      <c r="H86" s="77"/>
      <c r="I86" s="77"/>
      <c r="J86" s="77"/>
      <c r="K86" s="77"/>
      <c r="L86" s="77">
        <v>1.921941580711988</v>
      </c>
      <c r="M86" s="77"/>
      <c r="N86" s="77"/>
      <c r="O86" s="77"/>
      <c r="P86" s="77"/>
      <c r="Q86" s="77"/>
      <c r="R86" s="77"/>
      <c r="S86" s="77"/>
      <c r="T86" s="77"/>
      <c r="U86" s="77"/>
      <c r="V86" s="77">
        <v>4.1733073826623999</v>
      </c>
      <c r="W86" s="1">
        <f t="shared" si="1"/>
        <v>2</v>
      </c>
    </row>
    <row r="87" spans="1:23" x14ac:dyDescent="0.25">
      <c r="A87" s="142" t="s">
        <v>409</v>
      </c>
      <c r="B87" s="77">
        <v>1.9367606850817334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>
        <v>1.9367606850817334</v>
      </c>
      <c r="W87" s="1">
        <f t="shared" si="1"/>
        <v>1</v>
      </c>
    </row>
    <row r="88" spans="1:23" x14ac:dyDescent="0.25">
      <c r="A88" s="142" t="s">
        <v>365</v>
      </c>
      <c r="B88" s="77">
        <v>3.7715916764796682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>
        <v>3.7715916764796682</v>
      </c>
      <c r="W88" s="1">
        <f t="shared" si="1"/>
        <v>1</v>
      </c>
    </row>
    <row r="89" spans="1:23" x14ac:dyDescent="0.25">
      <c r="A89" s="142" t="s">
        <v>552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>
        <v>14.266907446536784</v>
      </c>
      <c r="T89" s="77">
        <v>13.027331705941091</v>
      </c>
      <c r="U89" s="77"/>
      <c r="V89" s="77">
        <v>27.294239152477875</v>
      </c>
      <c r="W89" s="1">
        <f t="shared" si="1"/>
        <v>2</v>
      </c>
    </row>
    <row r="90" spans="1:23" x14ac:dyDescent="0.25">
      <c r="A90" s="142" t="s">
        <v>629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>
        <v>1.4648362838483235</v>
      </c>
      <c r="S90" s="77"/>
      <c r="T90" s="77"/>
      <c r="U90" s="77"/>
      <c r="V90" s="77">
        <v>1.4648362838483235</v>
      </c>
      <c r="W90" s="1">
        <f t="shared" si="1"/>
        <v>1</v>
      </c>
    </row>
    <row r="91" spans="1:23" x14ac:dyDescent="0.25">
      <c r="A91" s="142" t="s">
        <v>673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>
        <v>12.429133247743136</v>
      </c>
      <c r="R91" s="77"/>
      <c r="S91" s="77"/>
      <c r="T91" s="77"/>
      <c r="U91" s="77"/>
      <c r="V91" s="77">
        <v>12.429133247743136</v>
      </c>
      <c r="W91" s="1">
        <f t="shared" si="1"/>
        <v>1</v>
      </c>
    </row>
    <row r="92" spans="1:23" x14ac:dyDescent="0.25">
      <c r="A92" s="142" t="s">
        <v>401</v>
      </c>
      <c r="B92" s="77">
        <v>2.4974854829931101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>
        <v>2.4974854829931101</v>
      </c>
      <c r="W92" s="1">
        <f t="shared" si="1"/>
        <v>1</v>
      </c>
    </row>
    <row r="93" spans="1:23" x14ac:dyDescent="0.25">
      <c r="A93" s="142" t="s">
        <v>591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>
        <v>1.6969529546437541</v>
      </c>
      <c r="T93" s="77"/>
      <c r="U93" s="77"/>
      <c r="V93" s="77">
        <v>1.6969529546437541</v>
      </c>
      <c r="W93" s="1">
        <f t="shared" si="1"/>
        <v>1</v>
      </c>
    </row>
    <row r="94" spans="1:23" x14ac:dyDescent="0.25">
      <c r="A94" s="142" t="s">
        <v>296</v>
      </c>
      <c r="B94" s="77">
        <v>3.3738685913498929</v>
      </c>
      <c r="C94" s="77"/>
      <c r="D94" s="77"/>
      <c r="E94" s="77"/>
      <c r="F94" s="77"/>
      <c r="G94" s="77"/>
      <c r="H94" s="77"/>
      <c r="I94" s="77"/>
      <c r="J94" s="77"/>
      <c r="K94" s="77"/>
      <c r="L94" s="77">
        <v>3.1081791137602046</v>
      </c>
      <c r="M94" s="77"/>
      <c r="N94" s="77"/>
      <c r="O94" s="77"/>
      <c r="P94" s="77"/>
      <c r="Q94" s="77"/>
      <c r="R94" s="77"/>
      <c r="S94" s="77"/>
      <c r="T94" s="77"/>
      <c r="U94" s="77"/>
      <c r="V94" s="77">
        <v>6.482047705110098</v>
      </c>
      <c r="W94" s="1">
        <f t="shared" si="1"/>
        <v>2</v>
      </c>
    </row>
    <row r="95" spans="1:23" x14ac:dyDescent="0.25">
      <c r="A95" s="142" t="s">
        <v>821</v>
      </c>
      <c r="B95" s="77"/>
      <c r="C95" s="77"/>
      <c r="D95" s="77"/>
      <c r="E95" s="77"/>
      <c r="F95" s="77"/>
      <c r="G95" s="77"/>
      <c r="H95" s="77"/>
      <c r="I95" s="77"/>
      <c r="J95" s="77"/>
      <c r="K95" s="77">
        <v>0.13605205092037523</v>
      </c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>
        <v>0.13605205092037523</v>
      </c>
      <c r="W95" s="1">
        <f t="shared" si="1"/>
        <v>1</v>
      </c>
    </row>
    <row r="96" spans="1:23" x14ac:dyDescent="0.25">
      <c r="A96" s="142" t="s">
        <v>753</v>
      </c>
      <c r="B96" s="77"/>
      <c r="C96" s="77"/>
      <c r="D96" s="77"/>
      <c r="E96" s="77"/>
      <c r="F96" s="77"/>
      <c r="G96" s="77"/>
      <c r="H96" s="77"/>
      <c r="I96" s="77"/>
      <c r="J96" s="77"/>
      <c r="K96" s="77">
        <v>0.24217378720229496</v>
      </c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>
        <v>0.24217378720229496</v>
      </c>
      <c r="W96" s="1">
        <f t="shared" si="1"/>
        <v>1</v>
      </c>
    </row>
    <row r="97" spans="1:23" x14ac:dyDescent="0.25">
      <c r="A97" s="142" t="s">
        <v>788</v>
      </c>
      <c r="B97" s="77"/>
      <c r="C97" s="77"/>
      <c r="D97" s="77"/>
      <c r="E97" s="77"/>
      <c r="F97" s="77"/>
      <c r="G97" s="77"/>
      <c r="H97" s="77">
        <v>2.2101455411383157</v>
      </c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>
        <v>2.2101455411383157</v>
      </c>
      <c r="W97" s="1">
        <f t="shared" si="1"/>
        <v>1</v>
      </c>
    </row>
    <row r="98" spans="1:23" x14ac:dyDescent="0.25">
      <c r="A98" s="142" t="s">
        <v>202</v>
      </c>
      <c r="B98" s="77"/>
      <c r="C98" s="77"/>
      <c r="D98" s="77"/>
      <c r="E98" s="77">
        <v>6.9756904624344225</v>
      </c>
      <c r="F98" s="77"/>
      <c r="G98" s="77"/>
      <c r="H98" s="77"/>
      <c r="I98" s="77"/>
      <c r="J98" s="77"/>
      <c r="K98" s="77"/>
      <c r="L98" s="77">
        <v>3.206174386946504</v>
      </c>
      <c r="M98" s="77"/>
      <c r="N98" s="77"/>
      <c r="O98" s="77"/>
      <c r="P98" s="77"/>
      <c r="Q98" s="77"/>
      <c r="R98" s="77"/>
      <c r="S98" s="77"/>
      <c r="T98" s="77"/>
      <c r="U98" s="77"/>
      <c r="V98" s="77">
        <v>10.181864849380926</v>
      </c>
      <c r="W98" s="1">
        <f t="shared" si="1"/>
        <v>2</v>
      </c>
    </row>
    <row r="99" spans="1:23" x14ac:dyDescent="0.25">
      <c r="A99" s="142" t="s">
        <v>252</v>
      </c>
      <c r="B99" s="77"/>
      <c r="C99" s="77"/>
      <c r="D99" s="77"/>
      <c r="E99" s="77"/>
      <c r="F99" s="77">
        <v>1.8833838707302435</v>
      </c>
      <c r="G99" s="77"/>
      <c r="H99" s="77"/>
      <c r="I99" s="77"/>
      <c r="J99" s="77"/>
      <c r="K99" s="77"/>
      <c r="L99" s="77"/>
      <c r="M99" s="77"/>
      <c r="N99" s="77">
        <v>1.3879590162181645</v>
      </c>
      <c r="O99" s="77"/>
      <c r="P99" s="77"/>
      <c r="Q99" s="77"/>
      <c r="R99" s="77"/>
      <c r="S99" s="77"/>
      <c r="T99" s="77"/>
      <c r="U99" s="77"/>
      <c r="V99" s="77">
        <v>3.2713428869484078</v>
      </c>
      <c r="W99" s="1">
        <f t="shared" si="1"/>
        <v>2</v>
      </c>
    </row>
    <row r="100" spans="1:23" x14ac:dyDescent="0.25">
      <c r="A100" s="142" t="s">
        <v>346</v>
      </c>
      <c r="B100" s="77"/>
      <c r="C100" s="77"/>
      <c r="D100" s="77">
        <v>1.4867275570383192</v>
      </c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>
        <v>1.4867275570383192</v>
      </c>
      <c r="W100" s="1">
        <f t="shared" si="1"/>
        <v>1</v>
      </c>
    </row>
    <row r="101" spans="1:23" x14ac:dyDescent="0.25">
      <c r="A101" s="142" t="s">
        <v>805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>
        <v>2.2345776880641215</v>
      </c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>
        <v>2.2345776880641215</v>
      </c>
      <c r="W101" s="1">
        <f t="shared" si="1"/>
        <v>1</v>
      </c>
    </row>
    <row r="102" spans="1:23" x14ac:dyDescent="0.25">
      <c r="A102" s="142" t="s">
        <v>136</v>
      </c>
      <c r="B102" s="77"/>
      <c r="C102" s="77">
        <v>3.1826180176474095</v>
      </c>
      <c r="D102" s="77"/>
      <c r="E102" s="77">
        <v>6.4059157580365982</v>
      </c>
      <c r="F102" s="77"/>
      <c r="G102" s="77"/>
      <c r="H102" s="77"/>
      <c r="I102" s="77">
        <v>2.3115996702226731</v>
      </c>
      <c r="J102" s="77"/>
      <c r="K102" s="77"/>
      <c r="L102" s="77"/>
      <c r="M102" s="77">
        <v>4.3562392518956718</v>
      </c>
      <c r="N102" s="77"/>
      <c r="O102" s="77"/>
      <c r="P102" s="77"/>
      <c r="Q102" s="77"/>
      <c r="R102" s="77"/>
      <c r="S102" s="77">
        <v>4.265694749799307</v>
      </c>
      <c r="T102" s="77"/>
      <c r="U102" s="77"/>
      <c r="V102" s="77">
        <v>20.522067447601657</v>
      </c>
      <c r="W102" s="1">
        <f t="shared" si="1"/>
        <v>5</v>
      </c>
    </row>
    <row r="103" spans="1:23" x14ac:dyDescent="0.25">
      <c r="A103" s="142" t="s">
        <v>249</v>
      </c>
      <c r="B103" s="77"/>
      <c r="C103" s="77"/>
      <c r="D103" s="77">
        <v>3.331531617600195</v>
      </c>
      <c r="E103" s="77"/>
      <c r="F103" s="77">
        <v>3.161183213526233</v>
      </c>
      <c r="G103" s="77"/>
      <c r="H103" s="77"/>
      <c r="I103" s="77"/>
      <c r="J103" s="77"/>
      <c r="K103" s="77">
        <v>2.9031078197055402</v>
      </c>
      <c r="L103" s="77"/>
      <c r="M103" s="77"/>
      <c r="N103" s="77">
        <v>2.719761513098911</v>
      </c>
      <c r="O103" s="77"/>
      <c r="P103" s="77"/>
      <c r="Q103" s="77"/>
      <c r="R103" s="77"/>
      <c r="S103" s="77"/>
      <c r="T103" s="77"/>
      <c r="U103" s="77"/>
      <c r="V103" s="77">
        <v>12.115584163930878</v>
      </c>
      <c r="W103" s="1">
        <f t="shared" si="1"/>
        <v>4</v>
      </c>
    </row>
    <row r="104" spans="1:23" x14ac:dyDescent="0.25">
      <c r="A104" s="142" t="s">
        <v>521</v>
      </c>
      <c r="B104" s="77"/>
      <c r="C104" s="77"/>
      <c r="D104" s="77"/>
      <c r="E104" s="77"/>
      <c r="F104" s="77">
        <v>1.1663499080503827</v>
      </c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>
        <v>1.1663499080503827</v>
      </c>
      <c r="W104" s="1">
        <f t="shared" si="1"/>
        <v>1</v>
      </c>
    </row>
    <row r="105" spans="1:23" x14ac:dyDescent="0.25">
      <c r="A105" s="142" t="s">
        <v>294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>
        <v>0.64858372648274087</v>
      </c>
      <c r="M105" s="77"/>
      <c r="N105" s="77"/>
      <c r="O105" s="77"/>
      <c r="P105" s="77"/>
      <c r="Q105" s="77"/>
      <c r="R105" s="77"/>
      <c r="S105" s="77"/>
      <c r="T105" s="77"/>
      <c r="U105" s="77"/>
      <c r="V105" s="77">
        <v>0.64858372648274087</v>
      </c>
      <c r="W105" s="1">
        <f t="shared" si="1"/>
        <v>1</v>
      </c>
    </row>
    <row r="106" spans="1:23" x14ac:dyDescent="0.25">
      <c r="A106" s="142" t="s">
        <v>517</v>
      </c>
      <c r="B106" s="77"/>
      <c r="C106" s="77"/>
      <c r="D106" s="77"/>
      <c r="E106" s="77"/>
      <c r="F106" s="77">
        <v>2.0248775373685155</v>
      </c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>
        <v>2.0248775373685155</v>
      </c>
      <c r="W106" s="1">
        <f t="shared" si="1"/>
        <v>1</v>
      </c>
    </row>
    <row r="107" spans="1:23" x14ac:dyDescent="0.25">
      <c r="A107" s="142" t="s">
        <v>412</v>
      </c>
      <c r="B107" s="77">
        <v>1.634410088103267</v>
      </c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>
        <v>1.634410088103267</v>
      </c>
      <c r="W107" s="1">
        <f t="shared" si="1"/>
        <v>1</v>
      </c>
    </row>
    <row r="108" spans="1:23" x14ac:dyDescent="0.25">
      <c r="A108" s="142" t="s">
        <v>239</v>
      </c>
      <c r="B108" s="77">
        <v>1.9054265237491288</v>
      </c>
      <c r="C108" s="77"/>
      <c r="D108" s="77"/>
      <c r="E108" s="77"/>
      <c r="F108" s="77"/>
      <c r="G108" s="77"/>
      <c r="H108" s="77"/>
      <c r="I108" s="77"/>
      <c r="J108" s="77"/>
      <c r="K108" s="77"/>
      <c r="L108" s="77">
        <v>1.3749893681416254</v>
      </c>
      <c r="M108" s="77"/>
      <c r="N108" s="77"/>
      <c r="O108" s="77"/>
      <c r="P108" s="77"/>
      <c r="Q108" s="77"/>
      <c r="R108" s="77">
        <v>3.9785181767735138</v>
      </c>
      <c r="S108" s="77"/>
      <c r="T108" s="77"/>
      <c r="U108" s="77"/>
      <c r="V108" s="77">
        <v>7.258934068664268</v>
      </c>
      <c r="W108" s="1">
        <f t="shared" si="1"/>
        <v>3</v>
      </c>
    </row>
    <row r="109" spans="1:23" x14ac:dyDescent="0.25">
      <c r="A109" s="142" t="s">
        <v>513</v>
      </c>
      <c r="B109" s="77"/>
      <c r="C109" s="77"/>
      <c r="D109" s="77"/>
      <c r="E109" s="77"/>
      <c r="F109" s="77">
        <v>4.1534988439406817</v>
      </c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>
        <v>4.1534988439406817</v>
      </c>
      <c r="W109" s="1">
        <f t="shared" si="1"/>
        <v>1</v>
      </c>
    </row>
    <row r="110" spans="1:23" x14ac:dyDescent="0.25">
      <c r="A110" s="142" t="s">
        <v>170</v>
      </c>
      <c r="B110" s="77">
        <v>0.94382079023162602</v>
      </c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>
        <v>1.721116519775066</v>
      </c>
      <c r="U110" s="77"/>
      <c r="V110" s="77">
        <v>2.664937310006692</v>
      </c>
      <c r="W110" s="1">
        <f t="shared" si="1"/>
        <v>2</v>
      </c>
    </row>
    <row r="111" spans="1:23" x14ac:dyDescent="0.25">
      <c r="A111" s="142" t="s">
        <v>196</v>
      </c>
      <c r="B111" s="77"/>
      <c r="C111" s="77"/>
      <c r="D111" s="77"/>
      <c r="E111" s="77"/>
      <c r="F111" s="77"/>
      <c r="G111" s="77"/>
      <c r="H111" s="77">
        <v>3.4544062516416463</v>
      </c>
      <c r="I111" s="77"/>
      <c r="J111" s="77"/>
      <c r="K111" s="77"/>
      <c r="L111" s="77">
        <v>4.109931524100884</v>
      </c>
      <c r="M111" s="77"/>
      <c r="N111" s="77"/>
      <c r="O111" s="77"/>
      <c r="P111" s="77"/>
      <c r="Q111" s="77"/>
      <c r="R111" s="77"/>
      <c r="S111" s="77"/>
      <c r="T111" s="77"/>
      <c r="U111" s="77"/>
      <c r="V111" s="77">
        <v>7.5643377757425299</v>
      </c>
      <c r="W111" s="1">
        <f t="shared" si="1"/>
        <v>2</v>
      </c>
    </row>
    <row r="112" spans="1:23" x14ac:dyDescent="0.25">
      <c r="A112" s="142" t="s">
        <v>538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>
        <v>3.4596732935252499</v>
      </c>
      <c r="U112" s="77"/>
      <c r="V112" s="77">
        <v>3.4596732935252499</v>
      </c>
      <c r="W112" s="1">
        <f t="shared" si="1"/>
        <v>1</v>
      </c>
    </row>
    <row r="113" spans="1:23" x14ac:dyDescent="0.25">
      <c r="A113" s="142" t="s">
        <v>766</v>
      </c>
      <c r="B113" s="77"/>
      <c r="C113" s="77"/>
      <c r="D113" s="77"/>
      <c r="E113" s="77"/>
      <c r="F113" s="77"/>
      <c r="G113" s="77"/>
      <c r="H113" s="77">
        <v>1.9922390915466139</v>
      </c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>
        <v>1.9922390915466139</v>
      </c>
      <c r="W113" s="1">
        <f t="shared" si="1"/>
        <v>1</v>
      </c>
    </row>
    <row r="114" spans="1:23" x14ac:dyDescent="0.25">
      <c r="A114" s="142" t="s">
        <v>548</v>
      </c>
      <c r="B114" s="77"/>
      <c r="C114" s="77"/>
      <c r="D114" s="77"/>
      <c r="E114" s="77"/>
      <c r="F114" s="77">
        <v>1.8823426080747774</v>
      </c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>
        <v>1.8823426080747774</v>
      </c>
      <c r="W114" s="1">
        <f t="shared" si="1"/>
        <v>1</v>
      </c>
    </row>
    <row r="115" spans="1:23" x14ac:dyDescent="0.25">
      <c r="A115" s="142" t="s">
        <v>155</v>
      </c>
      <c r="B115" s="77"/>
      <c r="C115" s="77"/>
      <c r="D115" s="77"/>
      <c r="E115" s="77">
        <v>4.3380852026609187</v>
      </c>
      <c r="F115" s="77"/>
      <c r="G115" s="77"/>
      <c r="H115" s="77"/>
      <c r="I115" s="77">
        <v>2.6212836424129233</v>
      </c>
      <c r="J115" s="77"/>
      <c r="K115" s="77"/>
      <c r="L115" s="77"/>
      <c r="M115" s="77">
        <v>2.4319732207038274</v>
      </c>
      <c r="N115" s="77"/>
      <c r="O115" s="77"/>
      <c r="P115" s="77"/>
      <c r="Q115" s="77"/>
      <c r="R115" s="77"/>
      <c r="S115" s="77"/>
      <c r="T115" s="77"/>
      <c r="U115" s="77"/>
      <c r="V115" s="77">
        <v>9.3913420657776694</v>
      </c>
      <c r="W115" s="1">
        <f t="shared" si="1"/>
        <v>3</v>
      </c>
    </row>
    <row r="116" spans="1:23" x14ac:dyDescent="0.25">
      <c r="A116" s="142" t="s">
        <v>519</v>
      </c>
      <c r="B116" s="77"/>
      <c r="C116" s="77"/>
      <c r="D116" s="77"/>
      <c r="E116" s="77"/>
      <c r="F116" s="77">
        <v>1.8301599450405632</v>
      </c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>
        <v>1.8301599450405632</v>
      </c>
      <c r="W116" s="1">
        <f t="shared" si="1"/>
        <v>1</v>
      </c>
    </row>
    <row r="117" spans="1:23" x14ac:dyDescent="0.25">
      <c r="A117" s="142" t="s">
        <v>266</v>
      </c>
      <c r="B117" s="77"/>
      <c r="C117" s="77"/>
      <c r="D117" s="77">
        <v>2.0934202806787718</v>
      </c>
      <c r="E117" s="77"/>
      <c r="F117" s="77">
        <v>2.770755259007156</v>
      </c>
      <c r="G117" s="77"/>
      <c r="H117" s="77"/>
      <c r="I117" s="77"/>
      <c r="J117" s="77"/>
      <c r="K117" s="77">
        <v>1.6316156956060792</v>
      </c>
      <c r="L117" s="77"/>
      <c r="M117" s="77"/>
      <c r="N117" s="77">
        <v>1.5529849349651903</v>
      </c>
      <c r="O117" s="77"/>
      <c r="P117" s="77"/>
      <c r="Q117" s="77"/>
      <c r="R117" s="77"/>
      <c r="S117" s="77"/>
      <c r="T117" s="77"/>
      <c r="U117" s="77"/>
      <c r="V117" s="77">
        <v>8.0487761702571969</v>
      </c>
      <c r="W117" s="1">
        <f t="shared" si="1"/>
        <v>4</v>
      </c>
    </row>
    <row r="118" spans="1:23" x14ac:dyDescent="0.25">
      <c r="A118" s="142" t="s">
        <v>645</v>
      </c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>
        <v>3.8027882507468278</v>
      </c>
      <c r="S118" s="77"/>
      <c r="T118" s="77"/>
      <c r="U118" s="77"/>
      <c r="V118" s="77">
        <v>3.8027882507468278</v>
      </c>
      <c r="W118" s="1">
        <f t="shared" si="1"/>
        <v>1</v>
      </c>
    </row>
    <row r="119" spans="1:23" x14ac:dyDescent="0.25">
      <c r="A119" s="142" t="s">
        <v>236</v>
      </c>
      <c r="B119" s="77"/>
      <c r="C119" s="77">
        <v>2.8053522322673401</v>
      </c>
      <c r="D119" s="77"/>
      <c r="E119" s="77"/>
      <c r="F119" s="77"/>
      <c r="G119" s="77"/>
      <c r="H119" s="77">
        <v>1.4353501660193446</v>
      </c>
      <c r="I119" s="77"/>
      <c r="J119" s="77"/>
      <c r="K119" s="77"/>
      <c r="L119" s="77">
        <v>1.6403261008515648</v>
      </c>
      <c r="M119" s="77"/>
      <c r="N119" s="77"/>
      <c r="O119" s="77"/>
      <c r="P119" s="77"/>
      <c r="Q119" s="77"/>
      <c r="R119" s="77"/>
      <c r="S119" s="77"/>
      <c r="T119" s="77"/>
      <c r="U119" s="77"/>
      <c r="V119" s="77">
        <v>5.8810284991382495</v>
      </c>
      <c r="W119" s="1">
        <f t="shared" si="1"/>
        <v>3</v>
      </c>
    </row>
    <row r="120" spans="1:23" x14ac:dyDescent="0.25">
      <c r="A120" s="142" t="s">
        <v>395</v>
      </c>
      <c r="B120" s="77">
        <v>3.0989308871910053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>
        <v>3.0989308871910053</v>
      </c>
      <c r="W120" s="1">
        <f t="shared" si="1"/>
        <v>1</v>
      </c>
    </row>
    <row r="121" spans="1:23" x14ac:dyDescent="0.25">
      <c r="A121" s="142" t="s">
        <v>107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>
        <v>4.0080808603688425</v>
      </c>
      <c r="Q121" s="77"/>
      <c r="R121" s="77"/>
      <c r="S121" s="77"/>
      <c r="T121" s="77"/>
      <c r="U121" s="77"/>
      <c r="V121" s="77">
        <v>4.0080808603688425</v>
      </c>
      <c r="W121" s="1">
        <f t="shared" si="1"/>
        <v>1</v>
      </c>
    </row>
    <row r="122" spans="1:23" x14ac:dyDescent="0.25">
      <c r="A122" s="142" t="s">
        <v>172</v>
      </c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>
        <v>5.6874100105163921</v>
      </c>
      <c r="M122" s="77"/>
      <c r="N122" s="77"/>
      <c r="O122" s="77"/>
      <c r="P122" s="77"/>
      <c r="Q122" s="77"/>
      <c r="R122" s="77"/>
      <c r="S122" s="77"/>
      <c r="T122" s="77"/>
      <c r="U122" s="77"/>
      <c r="V122" s="77">
        <v>5.6874100105163921</v>
      </c>
      <c r="W122" s="1">
        <f t="shared" si="1"/>
        <v>1</v>
      </c>
    </row>
    <row r="123" spans="1:23" x14ac:dyDescent="0.25">
      <c r="A123" s="142" t="s">
        <v>127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>
        <v>7.925115568688919</v>
      </c>
      <c r="N123" s="77"/>
      <c r="O123" s="77"/>
      <c r="P123" s="77"/>
      <c r="Q123" s="77"/>
      <c r="R123" s="77"/>
      <c r="S123" s="77"/>
      <c r="T123" s="77"/>
      <c r="U123" s="77"/>
      <c r="V123" s="77">
        <v>7.925115568688919</v>
      </c>
      <c r="W123" s="1">
        <f t="shared" si="1"/>
        <v>1</v>
      </c>
    </row>
    <row r="124" spans="1:23" x14ac:dyDescent="0.25">
      <c r="A124" s="142" t="s">
        <v>115</v>
      </c>
      <c r="B124" s="77"/>
      <c r="C124" s="77">
        <v>0.99660887628081407</v>
      </c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>
        <v>2.8134663985017365</v>
      </c>
      <c r="Q124" s="77"/>
      <c r="R124" s="77"/>
      <c r="S124" s="77"/>
      <c r="T124" s="77"/>
      <c r="U124" s="77"/>
      <c r="V124" s="77">
        <v>3.8100752747825508</v>
      </c>
      <c r="W124" s="1">
        <f t="shared" si="1"/>
        <v>2</v>
      </c>
    </row>
    <row r="125" spans="1:23" x14ac:dyDescent="0.25">
      <c r="A125" s="142" t="s">
        <v>470</v>
      </c>
      <c r="B125" s="77"/>
      <c r="C125" s="77"/>
      <c r="D125" s="77"/>
      <c r="E125" s="77">
        <v>5.0056215604887049</v>
      </c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>
        <v>5.0056215604887049</v>
      </c>
      <c r="W125" s="1">
        <f t="shared" si="1"/>
        <v>1</v>
      </c>
    </row>
    <row r="126" spans="1:23" x14ac:dyDescent="0.25">
      <c r="A126" s="142" t="s">
        <v>603</v>
      </c>
      <c r="B126" s="77"/>
      <c r="C126" s="77"/>
      <c r="D126" s="77"/>
      <c r="E126" s="77"/>
      <c r="F126" s="77"/>
      <c r="G126" s="77"/>
      <c r="H126" s="77">
        <v>3.0038794172943963</v>
      </c>
      <c r="I126" s="77"/>
      <c r="J126" s="77"/>
      <c r="K126" s="77"/>
      <c r="L126" s="77"/>
      <c r="M126" s="77"/>
      <c r="N126" s="77"/>
      <c r="O126" s="77"/>
      <c r="P126" s="77"/>
      <c r="Q126" s="77"/>
      <c r="R126" s="77">
        <v>6.0180431925116089</v>
      </c>
      <c r="S126" s="77"/>
      <c r="T126" s="77"/>
      <c r="U126" s="77"/>
      <c r="V126" s="77">
        <v>9.0219226098060048</v>
      </c>
      <c r="W126" s="1">
        <f t="shared" si="1"/>
        <v>2</v>
      </c>
    </row>
    <row r="127" spans="1:23" x14ac:dyDescent="0.25">
      <c r="A127" s="142" t="s">
        <v>625</v>
      </c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>
        <v>3.9023202874776195</v>
      </c>
      <c r="S127" s="77"/>
      <c r="T127" s="77"/>
      <c r="U127" s="77"/>
      <c r="V127" s="77">
        <v>3.9023202874776195</v>
      </c>
      <c r="W127" s="1">
        <f t="shared" si="1"/>
        <v>1</v>
      </c>
    </row>
    <row r="128" spans="1:23" x14ac:dyDescent="0.25">
      <c r="A128" s="142" t="s">
        <v>664</v>
      </c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>
        <v>3.9240992790314695</v>
      </c>
      <c r="S128" s="77"/>
      <c r="T128" s="77"/>
      <c r="U128" s="77"/>
      <c r="V128" s="77">
        <v>3.9240992790314695</v>
      </c>
      <c r="W128" s="1">
        <f t="shared" si="1"/>
        <v>1</v>
      </c>
    </row>
    <row r="129" spans="1:23" x14ac:dyDescent="0.25">
      <c r="A129" s="142" t="s">
        <v>269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>
        <v>1.3527972947138094</v>
      </c>
      <c r="O129" s="77"/>
      <c r="P129" s="77"/>
      <c r="Q129" s="77"/>
      <c r="R129" s="77"/>
      <c r="S129" s="77"/>
      <c r="T129" s="77"/>
      <c r="U129" s="77"/>
      <c r="V129" s="77">
        <v>1.3527972947138094</v>
      </c>
      <c r="W129" s="1">
        <f t="shared" si="1"/>
        <v>1</v>
      </c>
    </row>
    <row r="130" spans="1:23" x14ac:dyDescent="0.25">
      <c r="A130" s="142" t="s">
        <v>68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>
        <v>16.861600973202346</v>
      </c>
      <c r="P130" s="77"/>
      <c r="Q130" s="77"/>
      <c r="R130" s="77"/>
      <c r="S130" s="77"/>
      <c r="T130" s="77"/>
      <c r="U130" s="77"/>
      <c r="V130" s="77">
        <v>16.861600973202346</v>
      </c>
      <c r="W130" s="1">
        <f t="shared" si="1"/>
        <v>1</v>
      </c>
    </row>
    <row r="131" spans="1:23" x14ac:dyDescent="0.25">
      <c r="A131" s="142" t="s">
        <v>273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>
        <v>0.84102194752130754</v>
      </c>
      <c r="O131" s="77"/>
      <c r="P131" s="77"/>
      <c r="Q131" s="77"/>
      <c r="R131" s="77"/>
      <c r="S131" s="77"/>
      <c r="T131" s="77"/>
      <c r="U131" s="77"/>
      <c r="V131" s="77">
        <v>0.84102194752130754</v>
      </c>
      <c r="W131" s="1">
        <f t="shared" si="1"/>
        <v>1</v>
      </c>
    </row>
    <row r="132" spans="1:23" x14ac:dyDescent="0.25">
      <c r="A132" s="142" t="s">
        <v>221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>
        <v>2.1595772276576302</v>
      </c>
      <c r="M132" s="77"/>
      <c r="N132" s="77"/>
      <c r="O132" s="77"/>
      <c r="P132" s="77"/>
      <c r="Q132" s="77"/>
      <c r="R132" s="77"/>
      <c r="S132" s="77"/>
      <c r="T132" s="77"/>
      <c r="U132" s="77"/>
      <c r="V132" s="77">
        <v>2.1595772276576302</v>
      </c>
      <c r="W132" s="1">
        <f t="shared" si="1"/>
        <v>1</v>
      </c>
    </row>
    <row r="133" spans="1:23" x14ac:dyDescent="0.25">
      <c r="A133" s="142" t="s">
        <v>536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>
        <v>4.2888777320306479</v>
      </c>
      <c r="U133" s="77"/>
      <c r="V133" s="77">
        <v>4.2888777320306479</v>
      </c>
      <c r="W133" s="1">
        <f t="shared" si="1"/>
        <v>1</v>
      </c>
    </row>
    <row r="134" spans="1:23" x14ac:dyDescent="0.25">
      <c r="A134" s="142" t="s">
        <v>429</v>
      </c>
      <c r="B134" s="77"/>
      <c r="C134" s="77">
        <v>1.894731191433731</v>
      </c>
      <c r="D134" s="77"/>
      <c r="E134" s="77">
        <v>4.5302240955664894</v>
      </c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>
        <v>6.4249552870002207</v>
      </c>
      <c r="W134" s="1">
        <f t="shared" ref="W134:W197" si="2">COUNT(B134:U134)</f>
        <v>2</v>
      </c>
    </row>
    <row r="135" spans="1:23" x14ac:dyDescent="0.25">
      <c r="A135" s="142" t="s">
        <v>649</v>
      </c>
      <c r="B135" s="77"/>
      <c r="C135" s="77"/>
      <c r="D135" s="77"/>
      <c r="E135" s="77"/>
      <c r="F135" s="77"/>
      <c r="G135" s="77">
        <v>3.1109954012572563</v>
      </c>
      <c r="H135" s="77"/>
      <c r="I135" s="77">
        <v>4.5457998414869047</v>
      </c>
      <c r="J135" s="77"/>
      <c r="K135" s="77"/>
      <c r="L135" s="77"/>
      <c r="M135" s="77"/>
      <c r="N135" s="77"/>
      <c r="O135" s="77"/>
      <c r="P135" s="77"/>
      <c r="Q135" s="77"/>
      <c r="R135" s="77">
        <v>3.9372445138467693</v>
      </c>
      <c r="S135" s="77"/>
      <c r="T135" s="77"/>
      <c r="U135" s="77"/>
      <c r="V135" s="77">
        <v>11.594039756590931</v>
      </c>
      <c r="W135" s="1">
        <f t="shared" si="2"/>
        <v>3</v>
      </c>
    </row>
    <row r="136" spans="1:23" x14ac:dyDescent="0.25">
      <c r="A136" s="142" t="s">
        <v>121</v>
      </c>
      <c r="B136" s="77"/>
      <c r="C136" s="77">
        <v>3.7534347738885341</v>
      </c>
      <c r="D136" s="77"/>
      <c r="E136" s="77"/>
      <c r="F136" s="77"/>
      <c r="G136" s="77"/>
      <c r="H136" s="77"/>
      <c r="I136" s="77"/>
      <c r="J136" s="77"/>
      <c r="K136" s="77"/>
      <c r="L136" s="77"/>
      <c r="M136" s="77">
        <v>2.9526528990699488</v>
      </c>
      <c r="N136" s="77"/>
      <c r="O136" s="77"/>
      <c r="P136" s="77"/>
      <c r="Q136" s="77"/>
      <c r="R136" s="77"/>
      <c r="S136" s="77">
        <v>9.4608623641698415</v>
      </c>
      <c r="T136" s="77">
        <v>13.509812897672216</v>
      </c>
      <c r="U136" s="77"/>
      <c r="V136" s="77">
        <v>29.676762934800539</v>
      </c>
      <c r="W136" s="1">
        <f t="shared" si="2"/>
        <v>4</v>
      </c>
    </row>
    <row r="137" spans="1:23" x14ac:dyDescent="0.25">
      <c r="A137" s="142" t="s">
        <v>376</v>
      </c>
      <c r="B137" s="77">
        <v>1.7028783320721423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>
        <v>1.7028783320721423</v>
      </c>
      <c r="W137" s="1">
        <f t="shared" si="2"/>
        <v>1</v>
      </c>
    </row>
    <row r="138" spans="1:23" x14ac:dyDescent="0.25">
      <c r="A138" s="142" t="s">
        <v>488</v>
      </c>
      <c r="B138" s="77"/>
      <c r="C138" s="77"/>
      <c r="D138" s="77"/>
      <c r="E138" s="77">
        <v>3.3630829695101476</v>
      </c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>
        <v>3.3630829695101476</v>
      </c>
      <c r="W138" s="1">
        <f t="shared" si="2"/>
        <v>1</v>
      </c>
    </row>
    <row r="139" spans="1:23" x14ac:dyDescent="0.25">
      <c r="A139" s="142" t="s">
        <v>210</v>
      </c>
      <c r="B139" s="77"/>
      <c r="C139" s="77"/>
      <c r="D139" s="77"/>
      <c r="E139" s="77"/>
      <c r="F139" s="77"/>
      <c r="G139" s="77"/>
      <c r="H139" s="77">
        <v>2.4940899815629392</v>
      </c>
      <c r="I139" s="77"/>
      <c r="J139" s="77"/>
      <c r="K139" s="77"/>
      <c r="L139" s="77">
        <v>2.8314765136008724</v>
      </c>
      <c r="M139" s="77"/>
      <c r="N139" s="77"/>
      <c r="O139" s="77"/>
      <c r="P139" s="77"/>
      <c r="Q139" s="77"/>
      <c r="R139" s="77"/>
      <c r="S139" s="77"/>
      <c r="T139" s="77"/>
      <c r="U139" s="77"/>
      <c r="V139" s="77">
        <v>5.3255664951638115</v>
      </c>
      <c r="W139" s="1">
        <f t="shared" si="2"/>
        <v>2</v>
      </c>
    </row>
    <row r="140" spans="1:23" x14ac:dyDescent="0.25">
      <c r="A140" s="142" t="s">
        <v>390</v>
      </c>
      <c r="B140" s="77">
        <v>3.607399891947725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>
        <v>3.607399891947725</v>
      </c>
      <c r="W140" s="1">
        <f t="shared" si="2"/>
        <v>1</v>
      </c>
    </row>
    <row r="141" spans="1:23" x14ac:dyDescent="0.25">
      <c r="A141" s="142" t="s">
        <v>613</v>
      </c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>
        <v>4.5135360681469052</v>
      </c>
      <c r="S141" s="77"/>
      <c r="T141" s="77"/>
      <c r="U141" s="77"/>
      <c r="V141" s="77">
        <v>4.5135360681469052</v>
      </c>
      <c r="W141" s="1">
        <f t="shared" si="2"/>
        <v>1</v>
      </c>
    </row>
    <row r="142" spans="1:23" x14ac:dyDescent="0.25">
      <c r="A142" s="142" t="s">
        <v>394</v>
      </c>
      <c r="B142" s="77">
        <v>3.2663458615463012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>
        <v>3.2663458615463012</v>
      </c>
      <c r="W142" s="1">
        <f t="shared" si="2"/>
        <v>1</v>
      </c>
    </row>
    <row r="143" spans="1:23" x14ac:dyDescent="0.25">
      <c r="A143" s="142" t="s">
        <v>347</v>
      </c>
      <c r="B143" s="77"/>
      <c r="C143" s="77"/>
      <c r="D143" s="77">
        <v>1.3562953207451864</v>
      </c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>
        <v>1.3562953207451864</v>
      </c>
      <c r="W143" s="1">
        <f t="shared" si="2"/>
        <v>1</v>
      </c>
    </row>
    <row r="144" spans="1:23" x14ac:dyDescent="0.25">
      <c r="A144" s="142" t="s">
        <v>599</v>
      </c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>
        <v>0.98870276738461083</v>
      </c>
      <c r="S144" s="77"/>
      <c r="T144" s="77"/>
      <c r="U144" s="77"/>
      <c r="V144" s="77">
        <v>0.98870276738461083</v>
      </c>
      <c r="W144" s="1">
        <f t="shared" si="2"/>
        <v>1</v>
      </c>
    </row>
    <row r="145" spans="1:23" x14ac:dyDescent="0.25">
      <c r="A145" s="142" t="s">
        <v>300</v>
      </c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>
        <v>2.0424852717235478</v>
      </c>
      <c r="M145" s="77"/>
      <c r="N145" s="77"/>
      <c r="O145" s="77"/>
      <c r="P145" s="77"/>
      <c r="Q145" s="77"/>
      <c r="R145" s="77"/>
      <c r="S145" s="77"/>
      <c r="T145" s="77"/>
      <c r="U145" s="77"/>
      <c r="V145" s="77">
        <v>2.0424852717235478</v>
      </c>
      <c r="W145" s="1">
        <f t="shared" si="2"/>
        <v>1</v>
      </c>
    </row>
    <row r="146" spans="1:23" x14ac:dyDescent="0.25">
      <c r="A146" s="142" t="s">
        <v>251</v>
      </c>
      <c r="B146" s="77"/>
      <c r="C146" s="77"/>
      <c r="D146" s="77">
        <v>1.5327056135907691</v>
      </c>
      <c r="E146" s="77"/>
      <c r="F146" s="77">
        <v>1.7653907000408608</v>
      </c>
      <c r="G146" s="77"/>
      <c r="H146" s="77"/>
      <c r="I146" s="77"/>
      <c r="J146" s="77"/>
      <c r="K146" s="77">
        <v>1.1782293924793596</v>
      </c>
      <c r="L146" s="77"/>
      <c r="M146" s="77"/>
      <c r="N146" s="77">
        <v>1.4215059716389555</v>
      </c>
      <c r="O146" s="77"/>
      <c r="P146" s="77"/>
      <c r="Q146" s="77"/>
      <c r="R146" s="77"/>
      <c r="S146" s="77"/>
      <c r="T146" s="77"/>
      <c r="U146" s="77"/>
      <c r="V146" s="77">
        <v>5.8978316777499451</v>
      </c>
      <c r="W146" s="1">
        <f t="shared" si="2"/>
        <v>4</v>
      </c>
    </row>
    <row r="147" spans="1:23" x14ac:dyDescent="0.25">
      <c r="A147" s="142" t="s">
        <v>406</v>
      </c>
      <c r="B147" s="77">
        <v>1.9692212963681361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>
        <v>1.9692212963681361</v>
      </c>
      <c r="W147" s="1">
        <f t="shared" si="2"/>
        <v>1</v>
      </c>
    </row>
    <row r="148" spans="1:23" x14ac:dyDescent="0.25">
      <c r="A148" s="142" t="s">
        <v>490</v>
      </c>
      <c r="B148" s="77"/>
      <c r="C148" s="77"/>
      <c r="D148" s="77"/>
      <c r="E148" s="77">
        <v>3.1914787863610981</v>
      </c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>
        <v>3.1914787863610981</v>
      </c>
      <c r="W148" s="1">
        <f t="shared" si="2"/>
        <v>1</v>
      </c>
    </row>
    <row r="149" spans="1:23" x14ac:dyDescent="0.25">
      <c r="A149" s="142" t="s">
        <v>168</v>
      </c>
      <c r="B149" s="77">
        <v>2.4465514230290606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>
        <v>2.4465514230290606</v>
      </c>
      <c r="W149" s="1">
        <f t="shared" si="2"/>
        <v>1</v>
      </c>
    </row>
    <row r="150" spans="1:23" x14ac:dyDescent="0.25">
      <c r="A150" s="142" t="s">
        <v>434</v>
      </c>
      <c r="B150" s="77"/>
      <c r="C150" s="77">
        <v>5.575284041209323</v>
      </c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>
        <v>5.575284041209323</v>
      </c>
      <c r="W150" s="1">
        <f t="shared" si="2"/>
        <v>1</v>
      </c>
    </row>
    <row r="151" spans="1:23" x14ac:dyDescent="0.25">
      <c r="A151" s="142" t="s">
        <v>302</v>
      </c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>
        <v>1.6562832325200296</v>
      </c>
      <c r="M151" s="77"/>
      <c r="N151" s="77"/>
      <c r="O151" s="77"/>
      <c r="P151" s="77"/>
      <c r="Q151" s="77"/>
      <c r="R151" s="77"/>
      <c r="S151" s="77"/>
      <c r="T151" s="77"/>
      <c r="U151" s="77"/>
      <c r="V151" s="77">
        <v>1.6562832325200296</v>
      </c>
      <c r="W151" s="1">
        <f t="shared" si="2"/>
        <v>1</v>
      </c>
    </row>
    <row r="152" spans="1:23" x14ac:dyDescent="0.25">
      <c r="A152" s="142" t="s">
        <v>98</v>
      </c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>
        <v>7.4386359207448001</v>
      </c>
      <c r="Q152" s="77">
        <v>9.6610059192929665</v>
      </c>
      <c r="R152" s="77"/>
      <c r="S152" s="77"/>
      <c r="T152" s="77"/>
      <c r="U152" s="77">
        <v>7.0215619737191917</v>
      </c>
      <c r="V152" s="77">
        <v>24.121203813756956</v>
      </c>
      <c r="W152" s="1">
        <f t="shared" si="2"/>
        <v>3</v>
      </c>
    </row>
    <row r="153" spans="1:23" x14ac:dyDescent="0.25">
      <c r="A153" s="142" t="s">
        <v>164</v>
      </c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>
        <v>1.8459404801848711</v>
      </c>
      <c r="N153" s="77"/>
      <c r="O153" s="77"/>
      <c r="P153" s="77"/>
      <c r="Q153" s="77"/>
      <c r="R153" s="77"/>
      <c r="S153" s="77"/>
      <c r="T153" s="77"/>
      <c r="U153" s="77"/>
      <c r="V153" s="77">
        <v>1.8459404801848711</v>
      </c>
      <c r="W153" s="1">
        <f t="shared" si="2"/>
        <v>1</v>
      </c>
    </row>
    <row r="154" spans="1:23" x14ac:dyDescent="0.25">
      <c r="A154" s="142" t="s">
        <v>832</v>
      </c>
      <c r="B154" s="77"/>
      <c r="C154" s="77"/>
      <c r="D154" s="77"/>
      <c r="E154" s="77"/>
      <c r="F154" s="77"/>
      <c r="G154" s="77"/>
      <c r="H154" s="77"/>
      <c r="I154" s="77">
        <v>2.3302615799778077</v>
      </c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>
        <v>2.3302615799778077</v>
      </c>
      <c r="W154" s="1">
        <f t="shared" si="2"/>
        <v>1</v>
      </c>
    </row>
    <row r="155" spans="1:23" x14ac:dyDescent="0.25">
      <c r="A155" s="142" t="s">
        <v>232</v>
      </c>
      <c r="B155" s="77">
        <v>1.5189572427765763</v>
      </c>
      <c r="C155" s="77"/>
      <c r="D155" s="77"/>
      <c r="E155" s="77"/>
      <c r="F155" s="77"/>
      <c r="G155" s="77"/>
      <c r="H155" s="77">
        <v>1.2580928750183074</v>
      </c>
      <c r="I155" s="77"/>
      <c r="J155" s="77"/>
      <c r="K155" s="77"/>
      <c r="L155" s="77">
        <v>1.8429528019496111</v>
      </c>
      <c r="M155" s="77"/>
      <c r="N155" s="77"/>
      <c r="O155" s="77"/>
      <c r="P155" s="77"/>
      <c r="Q155" s="77"/>
      <c r="R155" s="77">
        <v>1.7401817754691298</v>
      </c>
      <c r="S155" s="77"/>
      <c r="T155" s="77"/>
      <c r="U155" s="77"/>
      <c r="V155" s="77">
        <v>6.3601846952136247</v>
      </c>
      <c r="W155" s="1">
        <f t="shared" si="2"/>
        <v>4</v>
      </c>
    </row>
    <row r="156" spans="1:23" x14ac:dyDescent="0.25">
      <c r="A156" s="142" t="s">
        <v>356</v>
      </c>
      <c r="B156" s="77"/>
      <c r="C156" s="77"/>
      <c r="D156" s="77">
        <v>1.5098324202858242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>
        <v>1.5098324202858242</v>
      </c>
      <c r="W156" s="1">
        <f t="shared" si="2"/>
        <v>1</v>
      </c>
    </row>
    <row r="157" spans="1:23" x14ac:dyDescent="0.25">
      <c r="A157" s="142" t="s">
        <v>468</v>
      </c>
      <c r="B157" s="77"/>
      <c r="C157" s="77"/>
      <c r="D157" s="77"/>
      <c r="E157" s="77">
        <v>5.1252991375793737</v>
      </c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>
        <v>5.1252991375793737</v>
      </c>
      <c r="W157" s="1">
        <f t="shared" si="2"/>
        <v>1</v>
      </c>
    </row>
    <row r="158" spans="1:23" x14ac:dyDescent="0.25">
      <c r="A158" s="142" t="s">
        <v>253</v>
      </c>
      <c r="B158" s="77"/>
      <c r="C158" s="77"/>
      <c r="D158" s="77"/>
      <c r="E158" s="77"/>
      <c r="F158" s="77">
        <v>1.8397986630261058</v>
      </c>
      <c r="G158" s="77"/>
      <c r="H158" s="77"/>
      <c r="I158" s="77"/>
      <c r="J158" s="77"/>
      <c r="K158" s="77"/>
      <c r="L158" s="77"/>
      <c r="M158" s="77"/>
      <c r="N158" s="77">
        <v>1.3741115966139925</v>
      </c>
      <c r="O158" s="77"/>
      <c r="P158" s="77"/>
      <c r="Q158" s="77"/>
      <c r="R158" s="77"/>
      <c r="S158" s="77"/>
      <c r="T158" s="77"/>
      <c r="U158" s="77"/>
      <c r="V158" s="77">
        <v>3.2139102596400981</v>
      </c>
      <c r="W158" s="1">
        <f t="shared" si="2"/>
        <v>2</v>
      </c>
    </row>
    <row r="159" spans="1:23" x14ac:dyDescent="0.25">
      <c r="A159" s="142" t="s">
        <v>684</v>
      </c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>
        <v>25.120568045936526</v>
      </c>
      <c r="R159" s="77"/>
      <c r="S159" s="77"/>
      <c r="T159" s="77"/>
      <c r="U159" s="77"/>
      <c r="V159" s="77">
        <v>25.120568045936526</v>
      </c>
      <c r="W159" s="1">
        <f t="shared" si="2"/>
        <v>1</v>
      </c>
    </row>
    <row r="160" spans="1:23" x14ac:dyDescent="0.25">
      <c r="A160" s="142" t="s">
        <v>738</v>
      </c>
      <c r="B160" s="77"/>
      <c r="C160" s="77"/>
      <c r="D160" s="77"/>
      <c r="E160" s="77"/>
      <c r="F160" s="77"/>
      <c r="G160" s="77"/>
      <c r="H160" s="77"/>
      <c r="I160" s="77"/>
      <c r="J160" s="77"/>
      <c r="K160" s="77">
        <v>0.96048828093101835</v>
      </c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>
        <v>0.96048828093101835</v>
      </c>
      <c r="W160" s="1">
        <f t="shared" si="2"/>
        <v>1</v>
      </c>
    </row>
    <row r="161" spans="1:23" x14ac:dyDescent="0.25">
      <c r="A161" s="142" t="s">
        <v>509</v>
      </c>
      <c r="B161" s="77"/>
      <c r="C161" s="77"/>
      <c r="D161" s="77"/>
      <c r="E161" s="77"/>
      <c r="F161" s="77">
        <v>0.73756482157075953</v>
      </c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>
        <v>0.73756482157075953</v>
      </c>
      <c r="W161" s="1">
        <f t="shared" si="2"/>
        <v>1</v>
      </c>
    </row>
    <row r="162" spans="1:23" x14ac:dyDescent="0.25">
      <c r="A162" s="142" t="s">
        <v>261</v>
      </c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>
        <v>2.5346024947932957</v>
      </c>
      <c r="O162" s="77"/>
      <c r="P162" s="77"/>
      <c r="Q162" s="77"/>
      <c r="R162" s="77"/>
      <c r="S162" s="77"/>
      <c r="T162" s="77"/>
      <c r="U162" s="77"/>
      <c r="V162" s="77">
        <v>2.5346024947932957</v>
      </c>
      <c r="W162" s="1">
        <f t="shared" si="2"/>
        <v>1</v>
      </c>
    </row>
    <row r="163" spans="1:23" x14ac:dyDescent="0.25">
      <c r="A163" s="142" t="s">
        <v>445</v>
      </c>
      <c r="B163" s="77"/>
      <c r="C163" s="77">
        <v>3.2775421717537605</v>
      </c>
      <c r="D163" s="77"/>
      <c r="E163" s="77">
        <v>6.023124652596314</v>
      </c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>
        <v>4.9069905845778345</v>
      </c>
      <c r="S163" s="77"/>
      <c r="T163" s="77"/>
      <c r="U163" s="77"/>
      <c r="V163" s="77">
        <v>14.207657408927908</v>
      </c>
      <c r="W163" s="1">
        <f t="shared" si="2"/>
        <v>3</v>
      </c>
    </row>
    <row r="164" spans="1:23" x14ac:dyDescent="0.25">
      <c r="A164" s="142" t="s">
        <v>259</v>
      </c>
      <c r="B164" s="77">
        <v>5.0650832827621688</v>
      </c>
      <c r="C164" s="77"/>
      <c r="D164" s="77"/>
      <c r="E164" s="77">
        <v>10.304113218507693</v>
      </c>
      <c r="F164" s="77"/>
      <c r="G164" s="77"/>
      <c r="H164" s="77"/>
      <c r="I164" s="77"/>
      <c r="J164" s="77"/>
      <c r="K164" s="77"/>
      <c r="L164" s="77"/>
      <c r="M164" s="77"/>
      <c r="N164" s="77">
        <v>3.5377937103539803</v>
      </c>
      <c r="O164" s="77"/>
      <c r="P164" s="77"/>
      <c r="Q164" s="77"/>
      <c r="R164" s="77"/>
      <c r="S164" s="77"/>
      <c r="T164" s="77"/>
      <c r="U164" s="77"/>
      <c r="V164" s="77">
        <v>18.906990211623842</v>
      </c>
      <c r="W164" s="1">
        <f t="shared" si="2"/>
        <v>3</v>
      </c>
    </row>
    <row r="165" spans="1:23" x14ac:dyDescent="0.25">
      <c r="A165" s="142" t="s">
        <v>426</v>
      </c>
      <c r="B165" s="77"/>
      <c r="C165" s="77">
        <v>4.8895271885031946</v>
      </c>
      <c r="D165" s="77"/>
      <c r="E165" s="77"/>
      <c r="F165" s="77"/>
      <c r="G165" s="77"/>
      <c r="H165" s="77">
        <v>5.2542326489731996</v>
      </c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>
        <v>10.143759837476395</v>
      </c>
      <c r="W165" s="1">
        <f t="shared" si="2"/>
        <v>2</v>
      </c>
    </row>
    <row r="166" spans="1:23" x14ac:dyDescent="0.25">
      <c r="A166" s="142" t="s">
        <v>755</v>
      </c>
      <c r="B166" s="77"/>
      <c r="C166" s="77"/>
      <c r="D166" s="77"/>
      <c r="E166" s="77"/>
      <c r="F166" s="77"/>
      <c r="G166" s="77"/>
      <c r="H166" s="77">
        <v>5.4472726728607412</v>
      </c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>
        <v>5.4472726728607412</v>
      </c>
      <c r="W166" s="1">
        <f t="shared" si="2"/>
        <v>1</v>
      </c>
    </row>
    <row r="167" spans="1:23" x14ac:dyDescent="0.25">
      <c r="A167" s="142" t="s">
        <v>238</v>
      </c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>
        <v>1.3810671536897539</v>
      </c>
      <c r="M167" s="77"/>
      <c r="N167" s="77"/>
      <c r="O167" s="77"/>
      <c r="P167" s="77"/>
      <c r="Q167" s="77"/>
      <c r="R167" s="77"/>
      <c r="S167" s="77"/>
      <c r="T167" s="77"/>
      <c r="U167" s="77"/>
      <c r="V167" s="77">
        <v>1.3810671536897539</v>
      </c>
      <c r="W167" s="1">
        <f t="shared" si="2"/>
        <v>1</v>
      </c>
    </row>
    <row r="168" spans="1:23" x14ac:dyDescent="0.25">
      <c r="A168" s="142" t="s">
        <v>560</v>
      </c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>
        <v>2.8530776264144104</v>
      </c>
      <c r="T168" s="77"/>
      <c r="U168" s="77"/>
      <c r="V168" s="77">
        <v>2.8530776264144104</v>
      </c>
      <c r="W168" s="1">
        <f t="shared" si="2"/>
        <v>1</v>
      </c>
    </row>
    <row r="169" spans="1:23" x14ac:dyDescent="0.25">
      <c r="A169" s="142" t="s">
        <v>212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>
        <v>2.7660375032659004</v>
      </c>
      <c r="M169" s="77"/>
      <c r="N169" s="77"/>
      <c r="O169" s="77"/>
      <c r="P169" s="77"/>
      <c r="Q169" s="77"/>
      <c r="R169" s="77"/>
      <c r="S169" s="77"/>
      <c r="T169" s="77"/>
      <c r="U169" s="77"/>
      <c r="V169" s="77">
        <v>2.7660375032659004</v>
      </c>
      <c r="W169" s="1">
        <f t="shared" si="2"/>
        <v>1</v>
      </c>
    </row>
    <row r="170" spans="1:23" x14ac:dyDescent="0.25">
      <c r="A170" s="142" t="s">
        <v>525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>
        <v>11.144039919771185</v>
      </c>
      <c r="R170" s="77"/>
      <c r="S170" s="77"/>
      <c r="T170" s="77"/>
      <c r="U170" s="77">
        <v>8.1478026540924997</v>
      </c>
      <c r="V170" s="77">
        <v>19.291842573863683</v>
      </c>
      <c r="W170" s="1">
        <f t="shared" si="2"/>
        <v>2</v>
      </c>
    </row>
    <row r="171" spans="1:23" x14ac:dyDescent="0.25">
      <c r="A171" s="142" t="s">
        <v>491</v>
      </c>
      <c r="B171" s="77"/>
      <c r="C171" s="77"/>
      <c r="D171" s="77"/>
      <c r="E171" s="77">
        <v>3.1393317186629801</v>
      </c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>
        <v>3.2104268146840633</v>
      </c>
      <c r="S171" s="77"/>
      <c r="T171" s="77"/>
      <c r="U171" s="77"/>
      <c r="V171" s="77">
        <v>6.3497585333470434</v>
      </c>
      <c r="W171" s="1">
        <f t="shared" si="2"/>
        <v>2</v>
      </c>
    </row>
    <row r="172" spans="1:23" x14ac:dyDescent="0.25">
      <c r="A172" s="142" t="s">
        <v>353</v>
      </c>
      <c r="B172" s="77"/>
      <c r="C172" s="77"/>
      <c r="D172" s="77">
        <v>2.4388499124453018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>
        <v>2.4388499124453018</v>
      </c>
      <c r="W172" s="1">
        <f t="shared" si="2"/>
        <v>1</v>
      </c>
    </row>
    <row r="173" spans="1:23" x14ac:dyDescent="0.25">
      <c r="A173" s="142" t="s">
        <v>67</v>
      </c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>
        <v>23.845613836889076</v>
      </c>
      <c r="P173" s="77"/>
      <c r="Q173" s="77">
        <v>9.6872090244186335</v>
      </c>
      <c r="R173" s="77"/>
      <c r="S173" s="77"/>
      <c r="T173" s="77"/>
      <c r="U173" s="77"/>
      <c r="V173" s="77">
        <v>33.532822861307707</v>
      </c>
      <c r="W173" s="1">
        <f t="shared" si="2"/>
        <v>2</v>
      </c>
    </row>
    <row r="174" spans="1:23" x14ac:dyDescent="0.25">
      <c r="A174" s="142" t="s">
        <v>225</v>
      </c>
      <c r="B174" s="77"/>
      <c r="C174" s="77"/>
      <c r="D174" s="77"/>
      <c r="E174" s="77"/>
      <c r="F174" s="77"/>
      <c r="G174" s="77"/>
      <c r="H174" s="77">
        <v>0.71020112191866391</v>
      </c>
      <c r="I174" s="77"/>
      <c r="J174" s="77"/>
      <c r="K174" s="77"/>
      <c r="L174" s="77">
        <v>2.0684680995959162</v>
      </c>
      <c r="M174" s="77"/>
      <c r="N174" s="77"/>
      <c r="O174" s="77"/>
      <c r="P174" s="77"/>
      <c r="Q174" s="77"/>
      <c r="R174" s="77"/>
      <c r="S174" s="77"/>
      <c r="T174" s="77"/>
      <c r="U174" s="77"/>
      <c r="V174" s="77">
        <v>2.7786692215145798</v>
      </c>
      <c r="W174" s="1">
        <f t="shared" si="2"/>
        <v>2</v>
      </c>
    </row>
    <row r="175" spans="1:23" x14ac:dyDescent="0.25">
      <c r="A175" s="142" t="s">
        <v>308</v>
      </c>
      <c r="B175" s="77"/>
      <c r="C175" s="77">
        <v>3.1948660210907827</v>
      </c>
      <c r="D175" s="77"/>
      <c r="E175" s="77">
        <v>5.8369314741237091</v>
      </c>
      <c r="F175" s="77"/>
      <c r="G175" s="77"/>
      <c r="H175" s="77"/>
      <c r="I175" s="77">
        <v>4.9509464805022638</v>
      </c>
      <c r="J175" s="77"/>
      <c r="K175" s="77"/>
      <c r="L175" s="77"/>
      <c r="M175" s="77">
        <v>3.3762405772639776</v>
      </c>
      <c r="N175" s="77"/>
      <c r="O175" s="77"/>
      <c r="P175" s="77"/>
      <c r="Q175" s="77"/>
      <c r="R175" s="77">
        <v>5.1440587138193914</v>
      </c>
      <c r="S175" s="77"/>
      <c r="T175" s="77"/>
      <c r="U175" s="77"/>
      <c r="V175" s="77">
        <v>22.503043266800123</v>
      </c>
      <c r="W175" s="1">
        <f t="shared" si="2"/>
        <v>5</v>
      </c>
    </row>
    <row r="176" spans="1:23" x14ac:dyDescent="0.25">
      <c r="A176" s="142" t="s">
        <v>499</v>
      </c>
      <c r="B176" s="77"/>
      <c r="C176" s="77"/>
      <c r="D176" s="77"/>
      <c r="E176" s="77"/>
      <c r="F176" s="77">
        <v>3.1322717064111552</v>
      </c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>
        <v>3.1322717064111552</v>
      </c>
      <c r="W176" s="1">
        <f t="shared" si="2"/>
        <v>1</v>
      </c>
    </row>
    <row r="177" spans="1:23" x14ac:dyDescent="0.25">
      <c r="A177" s="142" t="s">
        <v>124</v>
      </c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>
        <v>2.0911658614692308</v>
      </c>
      <c r="N177" s="77"/>
      <c r="O177" s="77"/>
      <c r="P177" s="77"/>
      <c r="Q177" s="77"/>
      <c r="R177" s="77"/>
      <c r="S177" s="77"/>
      <c r="T177" s="77"/>
      <c r="U177" s="77"/>
      <c r="V177" s="77">
        <v>2.0911658614692308</v>
      </c>
      <c r="W177" s="1">
        <f t="shared" si="2"/>
        <v>1</v>
      </c>
    </row>
    <row r="178" spans="1:23" x14ac:dyDescent="0.25">
      <c r="A178" s="142" t="s">
        <v>184</v>
      </c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>
        <v>2.3624698629420715</v>
      </c>
      <c r="M178" s="77"/>
      <c r="N178" s="77"/>
      <c r="O178" s="77"/>
      <c r="P178" s="77"/>
      <c r="Q178" s="77"/>
      <c r="R178" s="77"/>
      <c r="S178" s="77"/>
      <c r="T178" s="77"/>
      <c r="U178" s="77"/>
      <c r="V178" s="77">
        <v>2.3624698629420715</v>
      </c>
      <c r="W178" s="1">
        <f t="shared" si="2"/>
        <v>1</v>
      </c>
    </row>
    <row r="179" spans="1:23" x14ac:dyDescent="0.25">
      <c r="A179" s="142" t="s">
        <v>710</v>
      </c>
      <c r="B179" s="77"/>
      <c r="C179" s="77"/>
      <c r="D179" s="77"/>
      <c r="E179" s="77"/>
      <c r="F179" s="77"/>
      <c r="G179" s="77"/>
      <c r="H179" s="77"/>
      <c r="I179" s="77"/>
      <c r="J179" s="77">
        <v>2.8280406980796555</v>
      </c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>
        <v>2.8280406980796555</v>
      </c>
      <c r="W179" s="1">
        <f t="shared" si="2"/>
        <v>1</v>
      </c>
    </row>
    <row r="180" spans="1:23" x14ac:dyDescent="0.25">
      <c r="A180" s="142" t="s">
        <v>193</v>
      </c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>
        <v>5.8329078730552997</v>
      </c>
      <c r="M180" s="77"/>
      <c r="N180" s="77"/>
      <c r="O180" s="77"/>
      <c r="P180" s="77"/>
      <c r="Q180" s="77"/>
      <c r="R180" s="77"/>
      <c r="S180" s="77"/>
      <c r="T180" s="77"/>
      <c r="U180" s="77"/>
      <c r="V180" s="77">
        <v>5.8329078730552997</v>
      </c>
      <c r="W180" s="1">
        <f t="shared" si="2"/>
        <v>1</v>
      </c>
    </row>
    <row r="181" spans="1:23" x14ac:dyDescent="0.25">
      <c r="A181" s="142" t="s">
        <v>771</v>
      </c>
      <c r="B181" s="77"/>
      <c r="C181" s="77"/>
      <c r="D181" s="77"/>
      <c r="E181" s="77"/>
      <c r="F181" s="77"/>
      <c r="G181" s="77"/>
      <c r="H181" s="77">
        <v>1.4175725408174111</v>
      </c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>
        <v>1.4175725408174111</v>
      </c>
      <c r="W181" s="1">
        <f t="shared" si="2"/>
        <v>1</v>
      </c>
    </row>
    <row r="182" spans="1:23" x14ac:dyDescent="0.25">
      <c r="A182" s="142" t="s">
        <v>181</v>
      </c>
      <c r="B182" s="77">
        <v>2.9839205468748116</v>
      </c>
      <c r="C182" s="77"/>
      <c r="D182" s="77"/>
      <c r="E182" s="77"/>
      <c r="F182" s="77"/>
      <c r="G182" s="77"/>
      <c r="H182" s="77"/>
      <c r="I182" s="77"/>
      <c r="J182" s="77"/>
      <c r="K182" s="77">
        <v>1.8628420655367071</v>
      </c>
      <c r="L182" s="77">
        <v>2.3847795949876209</v>
      </c>
      <c r="M182" s="77"/>
      <c r="N182" s="77"/>
      <c r="O182" s="77"/>
      <c r="P182" s="77"/>
      <c r="Q182" s="77"/>
      <c r="R182" s="77"/>
      <c r="S182" s="77"/>
      <c r="T182" s="77"/>
      <c r="U182" s="77"/>
      <c r="V182" s="77">
        <v>7.2315422073991398</v>
      </c>
      <c r="W182" s="1">
        <f t="shared" si="2"/>
        <v>3</v>
      </c>
    </row>
    <row r="183" spans="1:23" x14ac:dyDescent="0.25">
      <c r="A183" s="142" t="s">
        <v>566</v>
      </c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>
        <v>3.9130415639662064</v>
      </c>
      <c r="T183" s="77"/>
      <c r="U183" s="77"/>
      <c r="V183" s="77">
        <v>3.9130415639662064</v>
      </c>
      <c r="W183" s="1">
        <f t="shared" si="2"/>
        <v>1</v>
      </c>
    </row>
    <row r="184" spans="1:23" x14ac:dyDescent="0.25">
      <c r="A184" s="142" t="s">
        <v>258</v>
      </c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>
        <v>0.75795099903364171</v>
      </c>
      <c r="O184" s="77"/>
      <c r="P184" s="77"/>
      <c r="Q184" s="77"/>
      <c r="R184" s="77"/>
      <c r="S184" s="77"/>
      <c r="T184" s="77"/>
      <c r="U184" s="77"/>
      <c r="V184" s="77">
        <v>0.75795099903364171</v>
      </c>
      <c r="W184" s="1">
        <f t="shared" si="2"/>
        <v>1</v>
      </c>
    </row>
    <row r="185" spans="1:23" x14ac:dyDescent="0.25">
      <c r="A185" s="142" t="s">
        <v>594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>
        <v>2.0570640423223887</v>
      </c>
      <c r="S185" s="77"/>
      <c r="T185" s="77"/>
      <c r="U185" s="77"/>
      <c r="V185" s="77">
        <v>2.0570640423223887</v>
      </c>
      <c r="W185" s="1">
        <f t="shared" si="2"/>
        <v>1</v>
      </c>
    </row>
    <row r="186" spans="1:23" x14ac:dyDescent="0.25">
      <c r="A186" s="142" t="s">
        <v>665</v>
      </c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>
        <v>1.0981221713349794</v>
      </c>
      <c r="S186" s="77"/>
      <c r="T186" s="77"/>
      <c r="U186" s="77"/>
      <c r="V186" s="77">
        <v>1.0981221713349794</v>
      </c>
      <c r="W186" s="1">
        <f t="shared" si="2"/>
        <v>1</v>
      </c>
    </row>
    <row r="187" spans="1:23" x14ac:dyDescent="0.25">
      <c r="A187" s="142" t="s">
        <v>200</v>
      </c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>
        <v>3.5803158681281815</v>
      </c>
      <c r="M187" s="77"/>
      <c r="N187" s="77"/>
      <c r="O187" s="77"/>
      <c r="P187" s="77"/>
      <c r="Q187" s="77"/>
      <c r="R187" s="77"/>
      <c r="S187" s="77"/>
      <c r="T187" s="77"/>
      <c r="U187" s="77"/>
      <c r="V187" s="77">
        <v>3.5803158681281815</v>
      </c>
      <c r="W187" s="1">
        <f t="shared" si="2"/>
        <v>1</v>
      </c>
    </row>
    <row r="188" spans="1:23" x14ac:dyDescent="0.25">
      <c r="A188" s="142" t="s">
        <v>715</v>
      </c>
      <c r="B188" s="77"/>
      <c r="C188" s="77"/>
      <c r="D188" s="77"/>
      <c r="E188" s="77"/>
      <c r="F188" s="77"/>
      <c r="G188" s="77"/>
      <c r="H188" s="77">
        <v>1.4619400027115235</v>
      </c>
      <c r="I188" s="77"/>
      <c r="J188" s="77">
        <v>1.0166424066638486</v>
      </c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>
        <v>2.4785824093753721</v>
      </c>
      <c r="W188" s="1">
        <f t="shared" si="2"/>
        <v>2</v>
      </c>
    </row>
    <row r="189" spans="1:23" x14ac:dyDescent="0.25">
      <c r="A189" s="142" t="s">
        <v>76</v>
      </c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>
        <v>17.815563682604552</v>
      </c>
      <c r="P189" s="77"/>
      <c r="Q189" s="77"/>
      <c r="R189" s="77"/>
      <c r="S189" s="77"/>
      <c r="T189" s="77"/>
      <c r="U189" s="77"/>
      <c r="V189" s="77">
        <v>17.815563682604552</v>
      </c>
      <c r="W189" s="1">
        <f t="shared" si="2"/>
        <v>1</v>
      </c>
    </row>
    <row r="190" spans="1:23" x14ac:dyDescent="0.25">
      <c r="A190" s="142" t="s">
        <v>279</v>
      </c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>
        <v>3.1168872706732529</v>
      </c>
      <c r="Q190" s="77"/>
      <c r="R190" s="77"/>
      <c r="S190" s="77"/>
      <c r="T190" s="77"/>
      <c r="U190" s="77"/>
      <c r="V190" s="77">
        <v>3.1168872706732529</v>
      </c>
      <c r="W190" s="1">
        <f t="shared" si="2"/>
        <v>1</v>
      </c>
    </row>
    <row r="191" spans="1:23" x14ac:dyDescent="0.25">
      <c r="A191" s="142" t="s">
        <v>531</v>
      </c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>
        <v>10.25514204232435</v>
      </c>
      <c r="R191" s="77"/>
      <c r="S191" s="77"/>
      <c r="T191" s="77">
        <v>7.9270327119615613</v>
      </c>
      <c r="U191" s="77"/>
      <c r="V191" s="77">
        <v>18.18217475428591</v>
      </c>
      <c r="W191" s="1">
        <f t="shared" si="2"/>
        <v>2</v>
      </c>
    </row>
    <row r="192" spans="1:23" x14ac:dyDescent="0.25">
      <c r="A192" s="142" t="s">
        <v>100</v>
      </c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>
        <v>6.2479839907024477</v>
      </c>
      <c r="Q192" s="77">
        <v>9.6592441408183127</v>
      </c>
      <c r="R192" s="77"/>
      <c r="S192" s="77"/>
      <c r="T192" s="77"/>
      <c r="U192" s="77">
        <v>6.9970491728607778</v>
      </c>
      <c r="V192" s="77">
        <v>22.904277304381537</v>
      </c>
      <c r="W192" s="1">
        <f t="shared" si="2"/>
        <v>3</v>
      </c>
    </row>
    <row r="193" spans="1:23" x14ac:dyDescent="0.25">
      <c r="A193" s="142" t="s">
        <v>167</v>
      </c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>
        <v>1.7722290290714493</v>
      </c>
      <c r="N193" s="77"/>
      <c r="O193" s="77"/>
      <c r="P193" s="77"/>
      <c r="Q193" s="77"/>
      <c r="R193" s="77"/>
      <c r="S193" s="77"/>
      <c r="T193" s="77"/>
      <c r="U193" s="77"/>
      <c r="V193" s="77">
        <v>1.7722290290714493</v>
      </c>
      <c r="W193" s="1">
        <f t="shared" si="2"/>
        <v>1</v>
      </c>
    </row>
    <row r="194" spans="1:23" x14ac:dyDescent="0.25">
      <c r="A194" s="142" t="s">
        <v>557</v>
      </c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>
        <v>10.828470043230173</v>
      </c>
      <c r="T194" s="77"/>
      <c r="U194" s="77"/>
      <c r="V194" s="77">
        <v>10.828470043230173</v>
      </c>
      <c r="W194" s="1">
        <f t="shared" si="2"/>
        <v>1</v>
      </c>
    </row>
    <row r="195" spans="1:23" x14ac:dyDescent="0.25">
      <c r="A195" s="142" t="s">
        <v>92</v>
      </c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>
        <v>11.184049351345639</v>
      </c>
      <c r="Q195" s="77"/>
      <c r="R195" s="77"/>
      <c r="S195" s="77"/>
      <c r="T195" s="77"/>
      <c r="U195" s="77"/>
      <c r="V195" s="77">
        <v>11.184049351345639</v>
      </c>
      <c r="W195" s="1">
        <f t="shared" si="2"/>
        <v>1</v>
      </c>
    </row>
    <row r="196" spans="1:23" x14ac:dyDescent="0.25">
      <c r="A196" s="142" t="s">
        <v>711</v>
      </c>
      <c r="B196" s="77"/>
      <c r="C196" s="77"/>
      <c r="D196" s="77"/>
      <c r="E196" s="77"/>
      <c r="F196" s="77"/>
      <c r="G196" s="77"/>
      <c r="H196" s="77"/>
      <c r="I196" s="77"/>
      <c r="J196" s="77">
        <v>2.0437184471039602</v>
      </c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>
        <v>2.0437184471039602</v>
      </c>
      <c r="W196" s="1">
        <f t="shared" si="2"/>
        <v>1</v>
      </c>
    </row>
    <row r="197" spans="1:23" x14ac:dyDescent="0.25">
      <c r="A197" s="142" t="s">
        <v>792</v>
      </c>
      <c r="B197" s="77"/>
      <c r="C197" s="77"/>
      <c r="D197" s="77"/>
      <c r="E197" s="77"/>
      <c r="F197" s="77"/>
      <c r="G197" s="77"/>
      <c r="H197" s="77">
        <v>1.9258950815487057</v>
      </c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>
        <v>1.9258950815487057</v>
      </c>
      <c r="W197" s="1">
        <f t="shared" si="2"/>
        <v>1</v>
      </c>
    </row>
    <row r="198" spans="1:23" x14ac:dyDescent="0.25">
      <c r="A198" s="142" t="s">
        <v>579</v>
      </c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>
        <v>10.995655983577411</v>
      </c>
      <c r="T198" s="77"/>
      <c r="U198" s="77"/>
      <c r="V198" s="77">
        <v>10.995655983577411</v>
      </c>
      <c r="W198" s="1">
        <f t="shared" ref="W198:W261" si="3">COUNT(B198:U198)</f>
        <v>1</v>
      </c>
    </row>
    <row r="199" spans="1:23" x14ac:dyDescent="0.25">
      <c r="A199" s="142" t="s">
        <v>574</v>
      </c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>
        <v>5.2318401686343448</v>
      </c>
      <c r="T199" s="77"/>
      <c r="U199" s="77"/>
      <c r="V199" s="77">
        <v>5.2318401686343448</v>
      </c>
      <c r="W199" s="1">
        <f t="shared" si="3"/>
        <v>1</v>
      </c>
    </row>
    <row r="200" spans="1:23" x14ac:dyDescent="0.25">
      <c r="A200" s="142" t="s">
        <v>783</v>
      </c>
      <c r="B200" s="77"/>
      <c r="C200" s="77"/>
      <c r="D200" s="77"/>
      <c r="E200" s="77"/>
      <c r="F200" s="77"/>
      <c r="G200" s="77"/>
      <c r="H200" s="77">
        <v>2.6973544712754052</v>
      </c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>
        <v>2.6973544712754052</v>
      </c>
      <c r="W200" s="1">
        <f t="shared" si="3"/>
        <v>1</v>
      </c>
    </row>
    <row r="201" spans="1:23" x14ac:dyDescent="0.25">
      <c r="A201" s="142" t="s">
        <v>425</v>
      </c>
      <c r="B201" s="77">
        <v>2.0744840920650054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>
        <v>2.0744840920650054</v>
      </c>
      <c r="W201" s="1">
        <f t="shared" si="3"/>
        <v>1</v>
      </c>
    </row>
    <row r="202" spans="1:23" x14ac:dyDescent="0.25">
      <c r="A202" s="142" t="s">
        <v>626</v>
      </c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>
        <v>2.3416209538988593</v>
      </c>
      <c r="S202" s="77"/>
      <c r="T202" s="77"/>
      <c r="U202" s="77"/>
      <c r="V202" s="77">
        <v>2.3416209538988593</v>
      </c>
      <c r="W202" s="1">
        <f t="shared" si="3"/>
        <v>1</v>
      </c>
    </row>
    <row r="203" spans="1:23" x14ac:dyDescent="0.25">
      <c r="A203" s="142" t="s">
        <v>612</v>
      </c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>
        <v>5.0171656593262695</v>
      </c>
      <c r="S203" s="77"/>
      <c r="T203" s="77"/>
      <c r="U203" s="77"/>
      <c r="V203" s="77">
        <v>5.0171656593262695</v>
      </c>
      <c r="W203" s="1">
        <f t="shared" si="3"/>
        <v>1</v>
      </c>
    </row>
    <row r="204" spans="1:23" x14ac:dyDescent="0.25">
      <c r="A204" s="142" t="s">
        <v>598</v>
      </c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>
        <v>3.6138818299615503</v>
      </c>
      <c r="S204" s="77"/>
      <c r="T204" s="77"/>
      <c r="U204" s="77"/>
      <c r="V204" s="77">
        <v>3.6138818299615503</v>
      </c>
      <c r="W204" s="1">
        <f t="shared" si="3"/>
        <v>1</v>
      </c>
    </row>
    <row r="205" spans="1:23" x14ac:dyDescent="0.25">
      <c r="A205" s="142" t="s">
        <v>672</v>
      </c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>
        <v>11.141908630134632</v>
      </c>
      <c r="R205" s="77"/>
      <c r="S205" s="77"/>
      <c r="T205" s="77"/>
      <c r="U205" s="77"/>
      <c r="V205" s="77">
        <v>11.141908630134632</v>
      </c>
      <c r="W205" s="1">
        <f t="shared" si="3"/>
        <v>1</v>
      </c>
    </row>
    <row r="206" spans="1:23" x14ac:dyDescent="0.25">
      <c r="A206" s="142" t="s">
        <v>482</v>
      </c>
      <c r="B206" s="77"/>
      <c r="C206" s="77"/>
      <c r="D206" s="77"/>
      <c r="E206" s="77">
        <v>3.8382667293584118</v>
      </c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>
        <v>3.8280558644049822</v>
      </c>
      <c r="S206" s="77"/>
      <c r="T206" s="77"/>
      <c r="U206" s="77"/>
      <c r="V206" s="77">
        <v>7.6663225937633941</v>
      </c>
      <c r="W206" s="1">
        <f t="shared" si="3"/>
        <v>2</v>
      </c>
    </row>
    <row r="207" spans="1:23" x14ac:dyDescent="0.25">
      <c r="A207" s="142" t="s">
        <v>178</v>
      </c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>
        <v>2.8108498020059565</v>
      </c>
      <c r="M207" s="77"/>
      <c r="N207" s="77"/>
      <c r="O207" s="77"/>
      <c r="P207" s="77"/>
      <c r="Q207" s="77"/>
      <c r="R207" s="77"/>
      <c r="S207" s="77"/>
      <c r="T207" s="77"/>
      <c r="U207" s="77"/>
      <c r="V207" s="77">
        <v>2.8108498020059565</v>
      </c>
      <c r="W207" s="1">
        <f t="shared" si="3"/>
        <v>1</v>
      </c>
    </row>
    <row r="208" spans="1:23" x14ac:dyDescent="0.25">
      <c r="A208" s="142" t="s">
        <v>77</v>
      </c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>
        <v>16.370425104455101</v>
      </c>
      <c r="P208" s="77"/>
      <c r="Q208" s="77"/>
      <c r="R208" s="77"/>
      <c r="S208" s="77"/>
      <c r="T208" s="77"/>
      <c r="U208" s="77"/>
      <c r="V208" s="77">
        <v>16.370425104455101</v>
      </c>
      <c r="W208" s="1">
        <f t="shared" si="3"/>
        <v>1</v>
      </c>
    </row>
    <row r="209" spans="1:23" x14ac:dyDescent="0.25">
      <c r="A209" s="142" t="s">
        <v>323</v>
      </c>
      <c r="B209" s="77"/>
      <c r="C209" s="77">
        <v>2.5253499380754798</v>
      </c>
      <c r="D209" s="77"/>
      <c r="E209" s="77"/>
      <c r="F209" s="77"/>
      <c r="G209" s="77"/>
      <c r="H209" s="77"/>
      <c r="I209" s="77"/>
      <c r="J209" s="77">
        <v>1.9597407437452445</v>
      </c>
      <c r="K209" s="77"/>
      <c r="L209" s="77"/>
      <c r="M209" s="77">
        <v>4.11915350319601</v>
      </c>
      <c r="N209" s="77"/>
      <c r="O209" s="77"/>
      <c r="P209" s="77"/>
      <c r="Q209" s="77"/>
      <c r="R209" s="77"/>
      <c r="S209" s="77"/>
      <c r="T209" s="77"/>
      <c r="U209" s="77"/>
      <c r="V209" s="77">
        <v>8.6042441850167339</v>
      </c>
      <c r="W209" s="1">
        <f t="shared" si="3"/>
        <v>3</v>
      </c>
    </row>
    <row r="210" spans="1:23" x14ac:dyDescent="0.25">
      <c r="A210" s="142" t="s">
        <v>140</v>
      </c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>
        <v>3.7924894887909795</v>
      </c>
      <c r="N210" s="77"/>
      <c r="O210" s="77"/>
      <c r="P210" s="77"/>
      <c r="Q210" s="77"/>
      <c r="R210" s="77"/>
      <c r="S210" s="77"/>
      <c r="T210" s="77"/>
      <c r="U210" s="77"/>
      <c r="V210" s="77">
        <v>3.7924894887909795</v>
      </c>
      <c r="W210" s="1">
        <f t="shared" si="3"/>
        <v>1</v>
      </c>
    </row>
    <row r="211" spans="1:23" x14ac:dyDescent="0.25">
      <c r="A211" s="142" t="s">
        <v>547</v>
      </c>
      <c r="B211" s="77"/>
      <c r="C211" s="77"/>
      <c r="D211" s="77"/>
      <c r="E211" s="77">
        <v>2.6611585883156446</v>
      </c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>
        <v>2.6611585883156446</v>
      </c>
      <c r="W211" s="1">
        <f t="shared" si="3"/>
        <v>1</v>
      </c>
    </row>
    <row r="212" spans="1:23" x14ac:dyDescent="0.25">
      <c r="A212" s="142" t="s">
        <v>350</v>
      </c>
      <c r="B212" s="77"/>
      <c r="C212" s="77"/>
      <c r="D212" s="77">
        <v>3.331531617600195</v>
      </c>
      <c r="E212" s="77"/>
      <c r="F212" s="77"/>
      <c r="G212" s="77"/>
      <c r="H212" s="77"/>
      <c r="I212" s="77"/>
      <c r="J212" s="77">
        <v>2.9453180691285796</v>
      </c>
      <c r="K212" s="77">
        <v>3.139238156279597</v>
      </c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>
        <v>9.4160878430083716</v>
      </c>
      <c r="W212" s="1">
        <f t="shared" si="3"/>
        <v>3</v>
      </c>
    </row>
    <row r="213" spans="1:23" x14ac:dyDescent="0.25">
      <c r="A213" s="142" t="s">
        <v>159</v>
      </c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>
        <v>2.3216927427326088</v>
      </c>
      <c r="N213" s="77"/>
      <c r="O213" s="77"/>
      <c r="P213" s="77"/>
      <c r="Q213" s="77"/>
      <c r="R213" s="77"/>
      <c r="S213" s="77"/>
      <c r="T213" s="77"/>
      <c r="U213" s="77"/>
      <c r="V213" s="77">
        <v>2.3216927427326088</v>
      </c>
      <c r="W213" s="1">
        <f t="shared" si="3"/>
        <v>1</v>
      </c>
    </row>
    <row r="214" spans="1:23" x14ac:dyDescent="0.25">
      <c r="A214" s="142" t="s">
        <v>293</v>
      </c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>
        <v>0.64864858053173746</v>
      </c>
      <c r="M214" s="77"/>
      <c r="N214" s="77"/>
      <c r="O214" s="77"/>
      <c r="P214" s="77"/>
      <c r="Q214" s="77"/>
      <c r="R214" s="77"/>
      <c r="S214" s="77"/>
      <c r="T214" s="77"/>
      <c r="U214" s="77"/>
      <c r="V214" s="77">
        <v>0.64864858053173746</v>
      </c>
      <c r="W214" s="1">
        <f t="shared" si="3"/>
        <v>1</v>
      </c>
    </row>
    <row r="215" spans="1:23" x14ac:dyDescent="0.25">
      <c r="A215" s="142" t="s">
        <v>596</v>
      </c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>
        <v>5.6093554017359732</v>
      </c>
      <c r="S215" s="77"/>
      <c r="T215" s="77"/>
      <c r="U215" s="77"/>
      <c r="V215" s="77">
        <v>5.6093554017359732</v>
      </c>
      <c r="W215" s="1">
        <f t="shared" si="3"/>
        <v>1</v>
      </c>
    </row>
    <row r="216" spans="1:23" x14ac:dyDescent="0.25">
      <c r="A216" s="142" t="s">
        <v>80</v>
      </c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>
        <v>4.6836706168974915</v>
      </c>
      <c r="P216" s="77"/>
      <c r="Q216" s="77"/>
      <c r="R216" s="77"/>
      <c r="S216" s="77"/>
      <c r="T216" s="77"/>
      <c r="U216" s="77"/>
      <c r="V216" s="77">
        <v>4.6836706168974915</v>
      </c>
      <c r="W216" s="1">
        <f t="shared" si="3"/>
        <v>1</v>
      </c>
    </row>
    <row r="217" spans="1:23" x14ac:dyDescent="0.25">
      <c r="A217" s="142" t="s">
        <v>650</v>
      </c>
      <c r="B217" s="77"/>
      <c r="C217" s="77"/>
      <c r="D217" s="77"/>
      <c r="E217" s="77"/>
      <c r="F217" s="77"/>
      <c r="G217" s="77"/>
      <c r="H217" s="77">
        <v>2.4957534474807295</v>
      </c>
      <c r="I217" s="77"/>
      <c r="J217" s="77"/>
      <c r="K217" s="77"/>
      <c r="L217" s="77"/>
      <c r="M217" s="77"/>
      <c r="N217" s="77"/>
      <c r="O217" s="77"/>
      <c r="P217" s="77"/>
      <c r="Q217" s="77"/>
      <c r="R217" s="77">
        <v>4.8971870634024874</v>
      </c>
      <c r="S217" s="77"/>
      <c r="T217" s="77"/>
      <c r="U217" s="77"/>
      <c r="V217" s="77">
        <v>7.3929405108832169</v>
      </c>
      <c r="W217" s="1">
        <f t="shared" si="3"/>
        <v>2</v>
      </c>
    </row>
    <row r="218" spans="1:23" x14ac:dyDescent="0.25">
      <c r="A218" s="142" t="s">
        <v>796</v>
      </c>
      <c r="B218" s="77"/>
      <c r="C218" s="77"/>
      <c r="D218" s="77"/>
      <c r="E218" s="77"/>
      <c r="F218" s="77"/>
      <c r="G218" s="77"/>
      <c r="H218" s="77">
        <v>1.5492777465378607</v>
      </c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>
        <v>1.5492777465378607</v>
      </c>
      <c r="W218" s="1">
        <f t="shared" si="3"/>
        <v>1</v>
      </c>
    </row>
    <row r="219" spans="1:23" x14ac:dyDescent="0.25">
      <c r="A219" s="142" t="s">
        <v>590</v>
      </c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>
        <v>1.4616953385616975</v>
      </c>
      <c r="T219" s="77"/>
      <c r="U219" s="77"/>
      <c r="V219" s="77">
        <v>1.4616953385616975</v>
      </c>
      <c r="W219" s="1">
        <f t="shared" si="3"/>
        <v>1</v>
      </c>
    </row>
    <row r="220" spans="1:23" x14ac:dyDescent="0.25">
      <c r="A220" s="142" t="s">
        <v>275</v>
      </c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>
        <v>0.69482159314315639</v>
      </c>
      <c r="O220" s="77"/>
      <c r="P220" s="77"/>
      <c r="Q220" s="77"/>
      <c r="R220" s="77"/>
      <c r="S220" s="77"/>
      <c r="T220" s="77"/>
      <c r="U220" s="77"/>
      <c r="V220" s="77">
        <v>0.69482159314315639</v>
      </c>
      <c r="W220" s="1">
        <f t="shared" si="3"/>
        <v>1</v>
      </c>
    </row>
    <row r="221" spans="1:23" x14ac:dyDescent="0.25">
      <c r="A221" s="142" t="s">
        <v>96</v>
      </c>
      <c r="B221" s="77"/>
      <c r="C221" s="77"/>
      <c r="D221" s="77"/>
      <c r="E221" s="77"/>
      <c r="F221" s="77"/>
      <c r="G221" s="77"/>
      <c r="H221" s="77"/>
      <c r="I221" s="77">
        <v>6.4724376649295952</v>
      </c>
      <c r="J221" s="77"/>
      <c r="K221" s="77"/>
      <c r="L221" s="77"/>
      <c r="M221" s="77"/>
      <c r="N221" s="77"/>
      <c r="O221" s="77"/>
      <c r="P221" s="77">
        <v>7.6690497172663221</v>
      </c>
      <c r="Q221" s="77"/>
      <c r="R221" s="77"/>
      <c r="S221" s="77"/>
      <c r="T221" s="77"/>
      <c r="U221" s="77"/>
      <c r="V221" s="77">
        <v>14.141487382195917</v>
      </c>
      <c r="W221" s="1">
        <f t="shared" si="3"/>
        <v>2</v>
      </c>
    </row>
    <row r="222" spans="1:23" x14ac:dyDescent="0.25">
      <c r="A222" s="142" t="s">
        <v>652</v>
      </c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>
        <v>2.6008497383150733</v>
      </c>
      <c r="S222" s="77"/>
      <c r="T222" s="77"/>
      <c r="U222" s="77"/>
      <c r="V222" s="77">
        <v>2.6008497383150733</v>
      </c>
      <c r="W222" s="1">
        <f t="shared" si="3"/>
        <v>1</v>
      </c>
    </row>
    <row r="223" spans="1:23" x14ac:dyDescent="0.25">
      <c r="A223" s="142" t="s">
        <v>809</v>
      </c>
      <c r="B223" s="77"/>
      <c r="C223" s="77"/>
      <c r="D223" s="77"/>
      <c r="E223" s="77"/>
      <c r="F223" s="77"/>
      <c r="G223" s="77"/>
      <c r="H223" s="77"/>
      <c r="I223" s="77"/>
      <c r="J223" s="77"/>
      <c r="K223" s="77">
        <v>1.3439698847427992</v>
      </c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>
        <v>1.3439698847427992</v>
      </c>
      <c r="W223" s="1">
        <f t="shared" si="3"/>
        <v>1</v>
      </c>
    </row>
    <row r="224" spans="1:23" x14ac:dyDescent="0.25">
      <c r="A224" s="142" t="s">
        <v>630</v>
      </c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>
        <v>8.9754779544293157</v>
      </c>
      <c r="S224" s="77"/>
      <c r="T224" s="77"/>
      <c r="U224" s="77"/>
      <c r="V224" s="77">
        <v>8.9754779544293157</v>
      </c>
      <c r="W224" s="1">
        <f t="shared" si="3"/>
        <v>1</v>
      </c>
    </row>
    <row r="225" spans="1:23" x14ac:dyDescent="0.25">
      <c r="A225" s="142" t="s">
        <v>660</v>
      </c>
      <c r="B225" s="77"/>
      <c r="C225" s="77"/>
      <c r="D225" s="77"/>
      <c r="E225" s="77"/>
      <c r="F225" s="77"/>
      <c r="G225" s="77"/>
      <c r="H225" s="77"/>
      <c r="I225" s="77">
        <v>2.8991735165618038</v>
      </c>
      <c r="J225" s="77"/>
      <c r="K225" s="77"/>
      <c r="L225" s="77"/>
      <c r="M225" s="77"/>
      <c r="N225" s="77"/>
      <c r="O225" s="77"/>
      <c r="P225" s="77"/>
      <c r="Q225" s="77"/>
      <c r="R225" s="77">
        <v>4.9524253953721491</v>
      </c>
      <c r="S225" s="77"/>
      <c r="T225" s="77"/>
      <c r="U225" s="77"/>
      <c r="V225" s="77">
        <v>7.8515989119339533</v>
      </c>
      <c r="W225" s="1">
        <f t="shared" si="3"/>
        <v>2</v>
      </c>
    </row>
    <row r="226" spans="1:23" x14ac:dyDescent="0.25">
      <c r="A226" s="142" t="s">
        <v>176</v>
      </c>
      <c r="B226" s="77"/>
      <c r="C226" s="77"/>
      <c r="D226" s="77"/>
      <c r="E226" s="77"/>
      <c r="F226" s="77"/>
      <c r="G226" s="77"/>
      <c r="H226" s="77">
        <v>4.4202295958181965</v>
      </c>
      <c r="I226" s="77"/>
      <c r="J226" s="77">
        <v>3.2806635656178718</v>
      </c>
      <c r="K226" s="77"/>
      <c r="L226" s="77">
        <v>3.1381911526759394</v>
      </c>
      <c r="M226" s="77"/>
      <c r="N226" s="77"/>
      <c r="O226" s="77"/>
      <c r="P226" s="77"/>
      <c r="Q226" s="77"/>
      <c r="R226" s="77"/>
      <c r="S226" s="77"/>
      <c r="T226" s="77"/>
      <c r="U226" s="77"/>
      <c r="V226" s="77">
        <v>10.839084314112007</v>
      </c>
      <c r="W226" s="1">
        <f t="shared" si="3"/>
        <v>3</v>
      </c>
    </row>
    <row r="227" spans="1:23" x14ac:dyDescent="0.25">
      <c r="A227" s="142" t="s">
        <v>255</v>
      </c>
      <c r="B227" s="77"/>
      <c r="C227" s="77"/>
      <c r="D227" s="77">
        <v>1.1813847996429483</v>
      </c>
      <c r="E227" s="77"/>
      <c r="F227" s="77">
        <v>1.7295718267172913</v>
      </c>
      <c r="G227" s="77"/>
      <c r="H227" s="77"/>
      <c r="I227" s="77"/>
      <c r="J227" s="77"/>
      <c r="K227" s="77">
        <v>1.0760059538634552</v>
      </c>
      <c r="L227" s="77"/>
      <c r="M227" s="77"/>
      <c r="N227" s="77">
        <v>1.2918403431875249</v>
      </c>
      <c r="O227" s="77"/>
      <c r="P227" s="77"/>
      <c r="Q227" s="77"/>
      <c r="R227" s="77"/>
      <c r="S227" s="77"/>
      <c r="T227" s="77"/>
      <c r="U227" s="77"/>
      <c r="V227" s="77">
        <v>5.2788029234112201</v>
      </c>
      <c r="W227" s="1">
        <f t="shared" si="3"/>
        <v>4</v>
      </c>
    </row>
    <row r="228" spans="1:23" x14ac:dyDescent="0.25">
      <c r="A228" s="142" t="s">
        <v>440</v>
      </c>
      <c r="B228" s="77"/>
      <c r="C228" s="77">
        <v>4.8735342874827143</v>
      </c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>
        <v>4.8735342874827143</v>
      </c>
      <c r="W228" s="1">
        <f t="shared" si="3"/>
        <v>1</v>
      </c>
    </row>
    <row r="229" spans="1:23" x14ac:dyDescent="0.25">
      <c r="A229" s="142" t="s">
        <v>307</v>
      </c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>
        <v>4.150683935631144</v>
      </c>
      <c r="N229" s="77"/>
      <c r="O229" s="77"/>
      <c r="P229" s="77"/>
      <c r="Q229" s="77"/>
      <c r="R229" s="77"/>
      <c r="S229" s="77"/>
      <c r="T229" s="77"/>
      <c r="U229" s="77"/>
      <c r="V229" s="77">
        <v>4.150683935631144</v>
      </c>
      <c r="W229" s="1">
        <f t="shared" si="3"/>
        <v>1</v>
      </c>
    </row>
    <row r="230" spans="1:23" x14ac:dyDescent="0.25">
      <c r="A230" s="142" t="s">
        <v>790</v>
      </c>
      <c r="B230" s="77"/>
      <c r="C230" s="77"/>
      <c r="D230" s="77"/>
      <c r="E230" s="77"/>
      <c r="F230" s="77"/>
      <c r="G230" s="77"/>
      <c r="H230" s="77">
        <v>2.0875146472251092</v>
      </c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>
        <v>2.0875146472251092</v>
      </c>
      <c r="W230" s="1">
        <f t="shared" si="3"/>
        <v>1</v>
      </c>
    </row>
    <row r="231" spans="1:23" x14ac:dyDescent="0.25">
      <c r="A231" s="142" t="s">
        <v>86</v>
      </c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>
        <v>8.4283293754707227</v>
      </c>
      <c r="Q231" s="77"/>
      <c r="R231" s="77"/>
      <c r="S231" s="77"/>
      <c r="T231" s="77"/>
      <c r="U231" s="77">
        <v>11.742929981720737</v>
      </c>
      <c r="V231" s="77">
        <v>20.17125935719146</v>
      </c>
      <c r="W231" s="1">
        <f t="shared" si="3"/>
        <v>2</v>
      </c>
    </row>
    <row r="232" spans="1:23" x14ac:dyDescent="0.25">
      <c r="A232" s="142" t="s">
        <v>501</v>
      </c>
      <c r="B232" s="77"/>
      <c r="C232" s="77"/>
      <c r="D232" s="77"/>
      <c r="E232" s="77"/>
      <c r="F232" s="77">
        <v>2.6011800961252041</v>
      </c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>
        <v>2.6011800961252041</v>
      </c>
      <c r="W232" s="1">
        <f t="shared" si="3"/>
        <v>1</v>
      </c>
    </row>
    <row r="233" spans="1:23" x14ac:dyDescent="0.25">
      <c r="A233" s="142" t="s">
        <v>235</v>
      </c>
      <c r="B233" s="77">
        <v>0.95896083627655948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>
        <v>1.6812806394442494</v>
      </c>
      <c r="M233" s="77"/>
      <c r="N233" s="77"/>
      <c r="O233" s="77"/>
      <c r="P233" s="77"/>
      <c r="Q233" s="77"/>
      <c r="R233" s="77"/>
      <c r="S233" s="77"/>
      <c r="T233" s="77"/>
      <c r="U233" s="77"/>
      <c r="V233" s="77">
        <v>2.640241475720809</v>
      </c>
      <c r="W233" s="1">
        <f t="shared" si="3"/>
        <v>2</v>
      </c>
    </row>
    <row r="234" spans="1:23" x14ac:dyDescent="0.25">
      <c r="A234" s="142" t="s">
        <v>126</v>
      </c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>
        <v>8.9833913154839582</v>
      </c>
      <c r="N234" s="77"/>
      <c r="O234" s="77"/>
      <c r="P234" s="77"/>
      <c r="Q234" s="77"/>
      <c r="R234" s="77"/>
      <c r="S234" s="77"/>
      <c r="T234" s="77"/>
      <c r="U234" s="77"/>
      <c r="V234" s="77">
        <v>8.9833913154839582</v>
      </c>
      <c r="W234" s="1">
        <f t="shared" si="3"/>
        <v>1</v>
      </c>
    </row>
    <row r="235" spans="1:23" x14ac:dyDescent="0.25">
      <c r="A235" s="142" t="s">
        <v>173</v>
      </c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>
        <v>3.6057370751011453</v>
      </c>
      <c r="M235" s="77"/>
      <c r="N235" s="77"/>
      <c r="O235" s="77"/>
      <c r="P235" s="77"/>
      <c r="Q235" s="77"/>
      <c r="R235" s="77"/>
      <c r="S235" s="77"/>
      <c r="T235" s="77"/>
      <c r="U235" s="77"/>
      <c r="V235" s="77">
        <v>3.6057370751011453</v>
      </c>
      <c r="W235" s="1">
        <f t="shared" si="3"/>
        <v>1</v>
      </c>
    </row>
    <row r="236" spans="1:23" x14ac:dyDescent="0.25">
      <c r="A236" s="142" t="s">
        <v>268</v>
      </c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>
        <v>1.3854003987239496</v>
      </c>
      <c r="O236" s="77"/>
      <c r="P236" s="77"/>
      <c r="Q236" s="77"/>
      <c r="R236" s="77"/>
      <c r="S236" s="77"/>
      <c r="T236" s="77"/>
      <c r="U236" s="77"/>
      <c r="V236" s="77">
        <v>1.3854003987239496</v>
      </c>
      <c r="W236" s="1">
        <f t="shared" si="3"/>
        <v>1</v>
      </c>
    </row>
    <row r="237" spans="1:23" x14ac:dyDescent="0.25">
      <c r="A237" s="142" t="s">
        <v>741</v>
      </c>
      <c r="B237" s="77"/>
      <c r="C237" s="77"/>
      <c r="D237" s="77"/>
      <c r="E237" s="77"/>
      <c r="F237" s="77"/>
      <c r="G237" s="77"/>
      <c r="H237" s="77"/>
      <c r="I237" s="77"/>
      <c r="J237" s="77"/>
      <c r="K237" s="77">
        <v>0.834413243082608</v>
      </c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>
        <v>0.834413243082608</v>
      </c>
      <c r="W237" s="1">
        <f t="shared" si="3"/>
        <v>1</v>
      </c>
    </row>
    <row r="238" spans="1:23" x14ac:dyDescent="0.25">
      <c r="A238" s="142" t="s">
        <v>182</v>
      </c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>
        <v>2.3746873097263204</v>
      </c>
      <c r="M238" s="77"/>
      <c r="N238" s="77"/>
      <c r="O238" s="77"/>
      <c r="P238" s="77"/>
      <c r="Q238" s="77"/>
      <c r="R238" s="77"/>
      <c r="S238" s="77"/>
      <c r="T238" s="77"/>
      <c r="U238" s="77"/>
      <c r="V238" s="77">
        <v>2.3746873097263204</v>
      </c>
      <c r="W238" s="1">
        <f t="shared" si="3"/>
        <v>1</v>
      </c>
    </row>
    <row r="239" spans="1:23" x14ac:dyDescent="0.25">
      <c r="A239" s="142" t="s">
        <v>777</v>
      </c>
      <c r="B239" s="77"/>
      <c r="C239" s="77"/>
      <c r="D239" s="77"/>
      <c r="E239" s="77"/>
      <c r="F239" s="77"/>
      <c r="G239" s="77"/>
      <c r="H239" s="77">
        <v>4.0867980674618956</v>
      </c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>
        <v>4.0867980674618956</v>
      </c>
      <c r="W239" s="1">
        <f t="shared" si="3"/>
        <v>1</v>
      </c>
    </row>
    <row r="240" spans="1:23" x14ac:dyDescent="0.25">
      <c r="A240" s="142" t="s">
        <v>404</v>
      </c>
      <c r="B240" s="77">
        <v>2.4264888628777377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>
        <v>2.4264888628777377</v>
      </c>
      <c r="W240" s="1">
        <f t="shared" si="3"/>
        <v>1</v>
      </c>
    </row>
    <row r="241" spans="1:23" x14ac:dyDescent="0.25">
      <c r="A241" s="142" t="s">
        <v>378</v>
      </c>
      <c r="B241" s="77">
        <v>1.2846388308683852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>
        <v>1.2846388308683852</v>
      </c>
      <c r="W241" s="1">
        <f t="shared" si="3"/>
        <v>1</v>
      </c>
    </row>
    <row r="242" spans="1:23" x14ac:dyDescent="0.25">
      <c r="A242" s="142" t="s">
        <v>435</v>
      </c>
      <c r="B242" s="77"/>
      <c r="C242" s="77">
        <v>5.4831907013993328</v>
      </c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>
        <v>5.4831907013993328</v>
      </c>
      <c r="W242" s="1">
        <f t="shared" si="3"/>
        <v>1</v>
      </c>
    </row>
    <row r="243" spans="1:23" x14ac:dyDescent="0.25">
      <c r="A243" s="142" t="s">
        <v>448</v>
      </c>
      <c r="B243" s="77"/>
      <c r="C243" s="77">
        <v>2.5339162467229461</v>
      </c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>
        <v>2.5339162467229461</v>
      </c>
      <c r="W243" s="1">
        <f t="shared" si="3"/>
        <v>1</v>
      </c>
    </row>
    <row r="244" spans="1:23" x14ac:dyDescent="0.25">
      <c r="A244" s="142" t="s">
        <v>108</v>
      </c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>
        <v>3.9889210433285465</v>
      </c>
      <c r="Q244" s="77"/>
      <c r="R244" s="77"/>
      <c r="S244" s="77"/>
      <c r="T244" s="77"/>
      <c r="U244" s="77"/>
      <c r="V244" s="77">
        <v>3.9889210433285465</v>
      </c>
      <c r="W244" s="1">
        <f t="shared" si="3"/>
        <v>1</v>
      </c>
    </row>
    <row r="245" spans="1:23" x14ac:dyDescent="0.25">
      <c r="A245" s="142" t="s">
        <v>85</v>
      </c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>
        <v>9.3571314103525793</v>
      </c>
      <c r="Q245" s="77"/>
      <c r="R245" s="77"/>
      <c r="S245" s="77"/>
      <c r="T245" s="77">
        <v>5.3025023414873695</v>
      </c>
      <c r="U245" s="77"/>
      <c r="V245" s="77">
        <v>14.659633751839948</v>
      </c>
      <c r="W245" s="1">
        <f t="shared" si="3"/>
        <v>2</v>
      </c>
    </row>
    <row r="246" spans="1:23" x14ac:dyDescent="0.25">
      <c r="A246" s="142" t="s">
        <v>528</v>
      </c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>
        <v>7.1035088523257768</v>
      </c>
      <c r="V246" s="77">
        <v>7.1035088523257768</v>
      </c>
      <c r="W246" s="1">
        <f t="shared" si="3"/>
        <v>1</v>
      </c>
    </row>
    <row r="247" spans="1:23" x14ac:dyDescent="0.25">
      <c r="A247" s="142" t="s">
        <v>152</v>
      </c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>
        <v>2.904795713399495</v>
      </c>
      <c r="N247" s="77"/>
      <c r="O247" s="77"/>
      <c r="P247" s="77"/>
      <c r="Q247" s="77"/>
      <c r="R247" s="77"/>
      <c r="S247" s="77"/>
      <c r="T247" s="77"/>
      <c r="U247" s="77"/>
      <c r="V247" s="77">
        <v>2.904795713399495</v>
      </c>
      <c r="W247" s="1">
        <f t="shared" si="3"/>
        <v>1</v>
      </c>
    </row>
    <row r="248" spans="1:23" x14ac:dyDescent="0.25">
      <c r="A248" s="142" t="s">
        <v>205</v>
      </c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>
        <v>3.1179503740943377</v>
      </c>
      <c r="M248" s="77"/>
      <c r="N248" s="77"/>
      <c r="O248" s="77"/>
      <c r="P248" s="77"/>
      <c r="Q248" s="77"/>
      <c r="R248" s="77"/>
      <c r="S248" s="77"/>
      <c r="T248" s="77"/>
      <c r="U248" s="77"/>
      <c r="V248" s="77">
        <v>3.1179503740943377</v>
      </c>
      <c r="W248" s="1">
        <f t="shared" si="3"/>
        <v>1</v>
      </c>
    </row>
    <row r="249" spans="1:23" x14ac:dyDescent="0.25">
      <c r="A249" s="142" t="s">
        <v>529</v>
      </c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>
        <v>5.379766340705241</v>
      </c>
      <c r="V249" s="77">
        <v>5.379766340705241</v>
      </c>
      <c r="W249" s="1">
        <f t="shared" si="3"/>
        <v>1</v>
      </c>
    </row>
    <row r="250" spans="1:23" x14ac:dyDescent="0.25">
      <c r="A250" s="142" t="s">
        <v>265</v>
      </c>
      <c r="B250" s="77"/>
      <c r="C250" s="77"/>
      <c r="D250" s="77">
        <v>1.5526362373804805</v>
      </c>
      <c r="E250" s="77"/>
      <c r="F250" s="77">
        <v>1.5042423853648399</v>
      </c>
      <c r="G250" s="77"/>
      <c r="H250" s="77">
        <v>1.3563934432584561</v>
      </c>
      <c r="I250" s="77"/>
      <c r="J250" s="77"/>
      <c r="K250" s="77"/>
      <c r="L250" s="77"/>
      <c r="M250" s="77"/>
      <c r="N250" s="77">
        <v>1.5608074849247533</v>
      </c>
      <c r="O250" s="77"/>
      <c r="P250" s="77"/>
      <c r="Q250" s="77"/>
      <c r="R250" s="77"/>
      <c r="S250" s="77"/>
      <c r="T250" s="77"/>
      <c r="U250" s="77"/>
      <c r="V250" s="77">
        <v>5.97407955092853</v>
      </c>
      <c r="W250" s="1">
        <f t="shared" si="3"/>
        <v>4</v>
      </c>
    </row>
    <row r="251" spans="1:23" x14ac:dyDescent="0.25">
      <c r="A251" s="142" t="s">
        <v>723</v>
      </c>
      <c r="B251" s="77"/>
      <c r="C251" s="77"/>
      <c r="D251" s="77"/>
      <c r="E251" s="77"/>
      <c r="F251" s="77"/>
      <c r="G251" s="77">
        <v>2.2241844188271971</v>
      </c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>
        <v>2.2241844188271971</v>
      </c>
      <c r="W251" s="1">
        <f t="shared" si="3"/>
        <v>1</v>
      </c>
    </row>
    <row r="252" spans="1:23" x14ac:dyDescent="0.25">
      <c r="A252" s="142" t="s">
        <v>362</v>
      </c>
      <c r="B252" s="77"/>
      <c r="C252" s="77"/>
      <c r="D252" s="77">
        <v>2.6813307869955181</v>
      </c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>
        <v>2.6813307869955181</v>
      </c>
      <c r="W252" s="1">
        <f t="shared" si="3"/>
        <v>1</v>
      </c>
    </row>
    <row r="253" spans="1:23" x14ac:dyDescent="0.25">
      <c r="A253" s="142" t="s">
        <v>452</v>
      </c>
      <c r="B253" s="77"/>
      <c r="C253" s="77">
        <v>2.0132850861432683</v>
      </c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>
        <v>2.0132850861432683</v>
      </c>
      <c r="W253" s="1">
        <f t="shared" si="3"/>
        <v>1</v>
      </c>
    </row>
    <row r="254" spans="1:23" x14ac:dyDescent="0.25">
      <c r="A254" s="142" t="s">
        <v>454</v>
      </c>
      <c r="B254" s="77"/>
      <c r="C254" s="77">
        <v>2.0126534012387678</v>
      </c>
      <c r="D254" s="77"/>
      <c r="E254" s="77">
        <v>4.6691971167170863</v>
      </c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>
        <v>6.6818505179558541</v>
      </c>
      <c r="W254" s="1">
        <f t="shared" si="3"/>
        <v>2</v>
      </c>
    </row>
    <row r="255" spans="1:23" x14ac:dyDescent="0.25">
      <c r="A255" s="142" t="s">
        <v>669</v>
      </c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>
        <v>0.39129750694414195</v>
      </c>
      <c r="S255" s="77"/>
      <c r="T255" s="77"/>
      <c r="U255" s="77"/>
      <c r="V255" s="77">
        <v>0.39129750694414195</v>
      </c>
      <c r="W255" s="1">
        <f t="shared" si="3"/>
        <v>1</v>
      </c>
    </row>
    <row r="256" spans="1:23" x14ac:dyDescent="0.25">
      <c r="A256" s="142" t="s">
        <v>670</v>
      </c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>
        <v>0.39129750694414195</v>
      </c>
      <c r="S256" s="77"/>
      <c r="T256" s="77"/>
      <c r="U256" s="77"/>
      <c r="V256" s="77">
        <v>0.39129750694414195</v>
      </c>
      <c r="W256" s="1">
        <f t="shared" si="3"/>
        <v>1</v>
      </c>
    </row>
    <row r="257" spans="1:23" x14ac:dyDescent="0.25">
      <c r="A257" s="142" t="s">
        <v>565</v>
      </c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>
        <v>11.53209280908832</v>
      </c>
      <c r="T257" s="77"/>
      <c r="U257" s="77"/>
      <c r="V257" s="77">
        <v>11.53209280908832</v>
      </c>
      <c r="W257" s="1">
        <f t="shared" si="3"/>
        <v>1</v>
      </c>
    </row>
    <row r="258" spans="1:23" x14ac:dyDescent="0.25">
      <c r="A258" s="142" t="s">
        <v>284</v>
      </c>
      <c r="B258" s="77"/>
      <c r="C258" s="77"/>
      <c r="D258" s="77"/>
      <c r="E258" s="77"/>
      <c r="F258" s="77"/>
      <c r="G258" s="77">
        <v>2.7156919578404692</v>
      </c>
      <c r="H258" s="77"/>
      <c r="I258" s="77"/>
      <c r="J258" s="77"/>
      <c r="K258" s="77"/>
      <c r="L258" s="77"/>
      <c r="M258" s="77"/>
      <c r="N258" s="77"/>
      <c r="O258" s="77"/>
      <c r="P258" s="77">
        <v>4.1351590296085279</v>
      </c>
      <c r="Q258" s="77"/>
      <c r="R258" s="77"/>
      <c r="S258" s="77"/>
      <c r="T258" s="77">
        <v>0.93228324739130675</v>
      </c>
      <c r="U258" s="77"/>
      <c r="V258" s="77">
        <v>7.7831342348403032</v>
      </c>
      <c r="W258" s="1">
        <f t="shared" si="3"/>
        <v>3</v>
      </c>
    </row>
    <row r="259" spans="1:23" x14ac:dyDescent="0.25">
      <c r="A259" s="142" t="s">
        <v>553</v>
      </c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>
        <v>1.821661434542271</v>
      </c>
      <c r="U259" s="77"/>
      <c r="V259" s="77">
        <v>1.821661434542271</v>
      </c>
      <c r="W259" s="1">
        <f t="shared" si="3"/>
        <v>1</v>
      </c>
    </row>
    <row r="260" spans="1:23" x14ac:dyDescent="0.25">
      <c r="A260" s="142" t="s">
        <v>418</v>
      </c>
      <c r="B260" s="77">
        <v>1.0465094988850396</v>
      </c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>
        <v>1.0465094988850396</v>
      </c>
      <c r="W260" s="1">
        <f t="shared" si="3"/>
        <v>1</v>
      </c>
    </row>
    <row r="261" spans="1:23" x14ac:dyDescent="0.25">
      <c r="A261" s="142" t="s">
        <v>357</v>
      </c>
      <c r="B261" s="77"/>
      <c r="C261" s="77"/>
      <c r="D261" s="77">
        <v>1.293416092312031</v>
      </c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>
        <v>1.293416092312031</v>
      </c>
      <c r="W261" s="1">
        <f t="shared" si="3"/>
        <v>1</v>
      </c>
    </row>
    <row r="262" spans="1:23" x14ac:dyDescent="0.25">
      <c r="A262" s="142" t="s">
        <v>146</v>
      </c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>
        <v>3.4873851009062964</v>
      </c>
      <c r="N262" s="77"/>
      <c r="O262" s="77"/>
      <c r="P262" s="77"/>
      <c r="Q262" s="77"/>
      <c r="R262" s="77"/>
      <c r="S262" s="77"/>
      <c r="T262" s="77"/>
      <c r="U262" s="77"/>
      <c r="V262" s="77">
        <v>3.4873851009062964</v>
      </c>
      <c r="W262" s="1">
        <f t="shared" ref="W262:W325" si="4">COUNT(B262:U262)</f>
        <v>1</v>
      </c>
    </row>
    <row r="263" spans="1:23" x14ac:dyDescent="0.25">
      <c r="A263" s="142" t="s">
        <v>443</v>
      </c>
      <c r="B263" s="77"/>
      <c r="C263" s="77">
        <v>3.5945844456196956</v>
      </c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>
        <v>3.5945844456196956</v>
      </c>
      <c r="W263" s="1">
        <f t="shared" si="4"/>
        <v>1</v>
      </c>
    </row>
    <row r="264" spans="1:23" x14ac:dyDescent="0.25">
      <c r="A264" s="142" t="s">
        <v>75</v>
      </c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>
        <v>17.83591738724224</v>
      </c>
      <c r="P264" s="77"/>
      <c r="Q264" s="77"/>
      <c r="R264" s="77"/>
      <c r="S264" s="77"/>
      <c r="T264" s="77"/>
      <c r="U264" s="77"/>
      <c r="V264" s="77">
        <v>17.83591738724224</v>
      </c>
      <c r="W264" s="1">
        <f t="shared" si="4"/>
        <v>1</v>
      </c>
    </row>
    <row r="265" spans="1:23" x14ac:dyDescent="0.25">
      <c r="A265" s="142" t="s">
        <v>327</v>
      </c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>
        <v>0.2337359071573954</v>
      </c>
      <c r="O265" s="77"/>
      <c r="P265" s="77"/>
      <c r="Q265" s="77"/>
      <c r="R265" s="77"/>
      <c r="S265" s="77"/>
      <c r="T265" s="77"/>
      <c r="U265" s="77"/>
      <c r="V265" s="77">
        <v>0.2337359071573954</v>
      </c>
      <c r="W265" s="1">
        <f t="shared" si="4"/>
        <v>1</v>
      </c>
    </row>
    <row r="266" spans="1:23" x14ac:dyDescent="0.25">
      <c r="A266" s="142" t="s">
        <v>586</v>
      </c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>
        <v>7.7948640555808462</v>
      </c>
      <c r="T266" s="77"/>
      <c r="U266" s="77"/>
      <c r="V266" s="77">
        <v>7.7948640555808462</v>
      </c>
      <c r="W266" s="1">
        <f t="shared" si="4"/>
        <v>1</v>
      </c>
    </row>
    <row r="267" spans="1:23" x14ac:dyDescent="0.25">
      <c r="A267" s="142" t="s">
        <v>683</v>
      </c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>
        <v>26.294052067475082</v>
      </c>
      <c r="R267" s="77"/>
      <c r="S267" s="77"/>
      <c r="T267" s="77"/>
      <c r="U267" s="77"/>
      <c r="V267" s="77">
        <v>26.294052067475082</v>
      </c>
      <c r="W267" s="1">
        <f t="shared" si="4"/>
        <v>1</v>
      </c>
    </row>
    <row r="268" spans="1:23" x14ac:dyDescent="0.25">
      <c r="A268" s="142" t="s">
        <v>831</v>
      </c>
      <c r="B268" s="77"/>
      <c r="C268" s="77"/>
      <c r="D268" s="77"/>
      <c r="E268" s="77"/>
      <c r="F268" s="77"/>
      <c r="G268" s="77"/>
      <c r="H268" s="77"/>
      <c r="I268" s="77">
        <v>3.3674673079847444</v>
      </c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>
        <v>3.3674673079847444</v>
      </c>
      <c r="W268" s="1">
        <f t="shared" si="4"/>
        <v>1</v>
      </c>
    </row>
    <row r="269" spans="1:23" x14ac:dyDescent="0.25">
      <c r="A269" s="142" t="s">
        <v>116</v>
      </c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>
        <v>1.6918216928246932</v>
      </c>
      <c r="Q269" s="77"/>
      <c r="R269" s="77"/>
      <c r="S269" s="77"/>
      <c r="T269" s="77"/>
      <c r="U269" s="77"/>
      <c r="V269" s="77">
        <v>1.6918216928246932</v>
      </c>
      <c r="W269" s="1">
        <f t="shared" si="4"/>
        <v>1</v>
      </c>
    </row>
    <row r="270" spans="1:23" x14ac:dyDescent="0.25">
      <c r="A270" s="142" t="s">
        <v>90</v>
      </c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>
        <v>3.7868241897158934</v>
      </c>
      <c r="Q270" s="77"/>
      <c r="R270" s="77"/>
      <c r="S270" s="77"/>
      <c r="T270" s="77"/>
      <c r="U270" s="77"/>
      <c r="V270" s="77">
        <v>3.7868241897158934</v>
      </c>
      <c r="W270" s="1">
        <f t="shared" si="4"/>
        <v>1</v>
      </c>
    </row>
    <row r="271" spans="1:23" x14ac:dyDescent="0.25">
      <c r="A271" s="142" t="s">
        <v>204</v>
      </c>
      <c r="B271" s="77">
        <v>2.1762292882989414</v>
      </c>
      <c r="C271" s="77"/>
      <c r="D271" s="77"/>
      <c r="E271" s="77"/>
      <c r="F271" s="77"/>
      <c r="G271" s="77"/>
      <c r="H271" s="77">
        <v>2.7630035072531243</v>
      </c>
      <c r="I271" s="77"/>
      <c r="J271" s="77"/>
      <c r="K271" s="77"/>
      <c r="L271" s="77">
        <v>3.1840454762393113</v>
      </c>
      <c r="M271" s="77"/>
      <c r="N271" s="77"/>
      <c r="O271" s="77"/>
      <c r="P271" s="77"/>
      <c r="Q271" s="77"/>
      <c r="R271" s="77"/>
      <c r="S271" s="77"/>
      <c r="T271" s="77"/>
      <c r="U271" s="77"/>
      <c r="V271" s="77">
        <v>8.1232782717913778</v>
      </c>
      <c r="W271" s="1">
        <f t="shared" si="4"/>
        <v>3</v>
      </c>
    </row>
    <row r="272" spans="1:23" x14ac:dyDescent="0.25">
      <c r="A272" s="142" t="s">
        <v>304</v>
      </c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>
        <v>3.8723426502944744</v>
      </c>
      <c r="N272" s="77"/>
      <c r="O272" s="77"/>
      <c r="P272" s="77"/>
      <c r="Q272" s="77"/>
      <c r="R272" s="77"/>
      <c r="S272" s="77"/>
      <c r="T272" s="77"/>
      <c r="U272" s="77"/>
      <c r="V272" s="77">
        <v>3.8723426502944744</v>
      </c>
      <c r="W272" s="1">
        <f t="shared" si="4"/>
        <v>1</v>
      </c>
    </row>
    <row r="273" spans="1:23" x14ac:dyDescent="0.25">
      <c r="A273" s="142" t="s">
        <v>213</v>
      </c>
      <c r="B273" s="77">
        <v>2.8953909471749562</v>
      </c>
      <c r="C273" s="77"/>
      <c r="D273" s="77"/>
      <c r="E273" s="77">
        <v>5.8885134007936264</v>
      </c>
      <c r="F273" s="77"/>
      <c r="G273" s="77"/>
      <c r="H273" s="77"/>
      <c r="I273" s="77"/>
      <c r="J273" s="77"/>
      <c r="K273" s="77"/>
      <c r="L273" s="77">
        <v>2.573355529756566</v>
      </c>
      <c r="M273" s="77"/>
      <c r="N273" s="77"/>
      <c r="O273" s="77"/>
      <c r="P273" s="77"/>
      <c r="Q273" s="77"/>
      <c r="R273" s="77"/>
      <c r="S273" s="77"/>
      <c r="T273" s="77"/>
      <c r="U273" s="77"/>
      <c r="V273" s="77">
        <v>11.357259877725149</v>
      </c>
      <c r="W273" s="1">
        <f t="shared" si="4"/>
        <v>3</v>
      </c>
    </row>
    <row r="274" spans="1:23" x14ac:dyDescent="0.25">
      <c r="A274" s="142" t="s">
        <v>456</v>
      </c>
      <c r="B274" s="77"/>
      <c r="C274" s="77">
        <v>1.1287287476576833</v>
      </c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>
        <v>1.1287287476576833</v>
      </c>
      <c r="W274" s="1">
        <f t="shared" si="4"/>
        <v>1</v>
      </c>
    </row>
    <row r="275" spans="1:23" x14ac:dyDescent="0.25">
      <c r="A275" s="142" t="s">
        <v>128</v>
      </c>
      <c r="B275" s="77"/>
      <c r="C275" s="77"/>
      <c r="D275" s="77"/>
      <c r="E275" s="77">
        <v>9.8805838845897185</v>
      </c>
      <c r="F275" s="77"/>
      <c r="G275" s="77"/>
      <c r="H275" s="77"/>
      <c r="I275" s="77">
        <v>7.4610855151602768</v>
      </c>
      <c r="J275" s="77"/>
      <c r="K275" s="77"/>
      <c r="L275" s="77"/>
      <c r="M275" s="77">
        <v>6.5321046606000648</v>
      </c>
      <c r="N275" s="77"/>
      <c r="O275" s="77"/>
      <c r="P275" s="77"/>
      <c r="Q275" s="77"/>
      <c r="R275" s="77">
        <v>9.9799105897405713</v>
      </c>
      <c r="S275" s="77"/>
      <c r="T275" s="77"/>
      <c r="U275" s="77"/>
      <c r="V275" s="77">
        <v>33.853684650090635</v>
      </c>
      <c r="W275" s="1">
        <f t="shared" si="4"/>
        <v>4</v>
      </c>
    </row>
    <row r="276" spans="1:23" x14ac:dyDescent="0.25">
      <c r="A276" s="142" t="s">
        <v>223</v>
      </c>
      <c r="B276" s="77"/>
      <c r="C276" s="77"/>
      <c r="D276" s="77"/>
      <c r="E276" s="77"/>
      <c r="F276" s="77"/>
      <c r="G276" s="77">
        <v>2.7361478946974023</v>
      </c>
      <c r="H276" s="77"/>
      <c r="I276" s="77"/>
      <c r="J276" s="77"/>
      <c r="K276" s="77"/>
      <c r="L276" s="77">
        <v>2.1095468598935918</v>
      </c>
      <c r="M276" s="77"/>
      <c r="N276" s="77"/>
      <c r="O276" s="77"/>
      <c r="P276" s="77"/>
      <c r="Q276" s="77"/>
      <c r="R276" s="77"/>
      <c r="S276" s="77"/>
      <c r="T276" s="77"/>
      <c r="U276" s="77"/>
      <c r="V276" s="77">
        <v>4.8456947545909941</v>
      </c>
      <c r="W276" s="1">
        <f t="shared" si="4"/>
        <v>2</v>
      </c>
    </row>
    <row r="277" spans="1:23" x14ac:dyDescent="0.25">
      <c r="A277" s="142" t="s">
        <v>722</v>
      </c>
      <c r="B277" s="77"/>
      <c r="C277" s="77"/>
      <c r="D277" s="77"/>
      <c r="E277" s="77"/>
      <c r="F277" s="77"/>
      <c r="G277" s="77">
        <v>2.8752480800292184</v>
      </c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>
        <v>2.8752480800292184</v>
      </c>
      <c r="W277" s="1">
        <f t="shared" si="4"/>
        <v>1</v>
      </c>
    </row>
    <row r="278" spans="1:23" x14ac:dyDescent="0.25">
      <c r="A278" s="142" t="s">
        <v>224</v>
      </c>
      <c r="B278" s="77">
        <v>2.358157927876305</v>
      </c>
      <c r="C278" s="77"/>
      <c r="D278" s="77"/>
      <c r="E278" s="77"/>
      <c r="F278" s="77"/>
      <c r="G278" s="77"/>
      <c r="H278" s="77">
        <v>2.2473542100409003</v>
      </c>
      <c r="I278" s="77"/>
      <c r="J278" s="77"/>
      <c r="K278" s="77"/>
      <c r="L278" s="77">
        <v>2.0814463598802586</v>
      </c>
      <c r="M278" s="77"/>
      <c r="N278" s="77"/>
      <c r="O278" s="77"/>
      <c r="P278" s="77"/>
      <c r="Q278" s="77"/>
      <c r="R278" s="77"/>
      <c r="S278" s="77"/>
      <c r="T278" s="77"/>
      <c r="U278" s="77"/>
      <c r="V278" s="77">
        <v>6.6869584977974643</v>
      </c>
      <c r="W278" s="1">
        <f t="shared" si="4"/>
        <v>3</v>
      </c>
    </row>
    <row r="279" spans="1:23" x14ac:dyDescent="0.25">
      <c r="A279" s="142" t="s">
        <v>730</v>
      </c>
      <c r="B279" s="77"/>
      <c r="C279" s="77"/>
      <c r="D279" s="77"/>
      <c r="E279" s="77"/>
      <c r="F279" s="77"/>
      <c r="G279" s="77"/>
      <c r="H279" s="77"/>
      <c r="I279" s="77"/>
      <c r="J279" s="77"/>
      <c r="K279" s="77">
        <v>1.4997114466075738</v>
      </c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>
        <v>1.4997114466075738</v>
      </c>
      <c r="W279" s="1">
        <f t="shared" si="4"/>
        <v>1</v>
      </c>
    </row>
    <row r="280" spans="1:23" x14ac:dyDescent="0.25">
      <c r="A280" s="142" t="s">
        <v>175</v>
      </c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>
        <v>3.3964334469760527</v>
      </c>
      <c r="M280" s="77"/>
      <c r="N280" s="77"/>
      <c r="O280" s="77"/>
      <c r="P280" s="77"/>
      <c r="Q280" s="77"/>
      <c r="R280" s="77"/>
      <c r="S280" s="77"/>
      <c r="T280" s="77"/>
      <c r="U280" s="77"/>
      <c r="V280" s="77">
        <v>3.3964334469760527</v>
      </c>
      <c r="W280" s="1">
        <f t="shared" si="4"/>
        <v>1</v>
      </c>
    </row>
    <row r="281" spans="1:23" x14ac:dyDescent="0.25">
      <c r="A281" s="142" t="s">
        <v>757</v>
      </c>
      <c r="B281" s="77"/>
      <c r="C281" s="77"/>
      <c r="D281" s="77"/>
      <c r="E281" s="77"/>
      <c r="F281" s="77"/>
      <c r="G281" s="77"/>
      <c r="H281" s="77">
        <v>2.8367865342165204</v>
      </c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>
        <v>2.8367865342165204</v>
      </c>
      <c r="W281" s="1">
        <f t="shared" si="4"/>
        <v>1</v>
      </c>
    </row>
    <row r="282" spans="1:23" x14ac:dyDescent="0.25">
      <c r="A282" s="142" t="s">
        <v>324</v>
      </c>
      <c r="B282" s="77"/>
      <c r="C282" s="77">
        <v>1.7435640870500915</v>
      </c>
      <c r="D282" s="77"/>
      <c r="E282" s="77"/>
      <c r="F282" s="77"/>
      <c r="G282" s="77"/>
      <c r="H282" s="77"/>
      <c r="I282" s="77"/>
      <c r="J282" s="77"/>
      <c r="K282" s="77"/>
      <c r="L282" s="77"/>
      <c r="M282" s="77">
        <v>3.5504453827140905</v>
      </c>
      <c r="N282" s="77"/>
      <c r="O282" s="77"/>
      <c r="P282" s="77"/>
      <c r="Q282" s="77"/>
      <c r="R282" s="77">
        <v>1.6567096132019263</v>
      </c>
      <c r="S282" s="77"/>
      <c r="T282" s="77"/>
      <c r="U282" s="77"/>
      <c r="V282" s="77">
        <v>6.9507190829661081</v>
      </c>
      <c r="W282" s="1">
        <f t="shared" si="4"/>
        <v>3</v>
      </c>
    </row>
    <row r="283" spans="1:23" x14ac:dyDescent="0.25">
      <c r="A283" s="142" t="s">
        <v>728</v>
      </c>
      <c r="B283" s="77"/>
      <c r="C283" s="77"/>
      <c r="D283" s="77"/>
      <c r="E283" s="77"/>
      <c r="F283" s="77"/>
      <c r="G283" s="77"/>
      <c r="H283" s="77"/>
      <c r="I283" s="77"/>
      <c r="J283" s="77"/>
      <c r="K283" s="77">
        <v>1.6332408822797624</v>
      </c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>
        <v>1.6332408822797624</v>
      </c>
      <c r="W283" s="1">
        <f t="shared" si="4"/>
        <v>1</v>
      </c>
    </row>
    <row r="284" spans="1:23" x14ac:dyDescent="0.25">
      <c r="A284" s="142" t="s">
        <v>319</v>
      </c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>
        <v>1.8996424186449301</v>
      </c>
      <c r="M284" s="77"/>
      <c r="N284" s="77"/>
      <c r="O284" s="77"/>
      <c r="P284" s="77"/>
      <c r="Q284" s="77"/>
      <c r="R284" s="77"/>
      <c r="S284" s="77"/>
      <c r="T284" s="77"/>
      <c r="U284" s="77"/>
      <c r="V284" s="77">
        <v>1.8996424186449301</v>
      </c>
      <c r="W284" s="1">
        <f t="shared" si="4"/>
        <v>1</v>
      </c>
    </row>
    <row r="285" spans="1:23" x14ac:dyDescent="0.25">
      <c r="A285" s="142" t="s">
        <v>512</v>
      </c>
      <c r="B285" s="77"/>
      <c r="C285" s="77"/>
      <c r="D285" s="77"/>
      <c r="E285" s="77"/>
      <c r="F285" s="77">
        <v>4.3058323494084938</v>
      </c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>
        <v>4.3058323494084938</v>
      </c>
      <c r="W285" s="1">
        <f t="shared" si="4"/>
        <v>1</v>
      </c>
    </row>
    <row r="286" spans="1:23" x14ac:dyDescent="0.25">
      <c r="A286" s="142" t="s">
        <v>371</v>
      </c>
      <c r="B286" s="77">
        <v>2.2402827683613888</v>
      </c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>
        <v>2.2402827683613888</v>
      </c>
      <c r="W286" s="1">
        <f t="shared" si="4"/>
        <v>1</v>
      </c>
    </row>
    <row r="287" spans="1:23" x14ac:dyDescent="0.25">
      <c r="A287" s="142" t="s">
        <v>195</v>
      </c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>
        <v>4.2455123531105476</v>
      </c>
      <c r="M287" s="77"/>
      <c r="N287" s="77"/>
      <c r="O287" s="77"/>
      <c r="P287" s="77"/>
      <c r="Q287" s="77"/>
      <c r="R287" s="77"/>
      <c r="S287" s="77"/>
      <c r="T287" s="77"/>
      <c r="U287" s="77"/>
      <c r="V287" s="77">
        <v>4.2455123531105476</v>
      </c>
      <c r="W287" s="1">
        <f t="shared" si="4"/>
        <v>1</v>
      </c>
    </row>
    <row r="288" spans="1:23" x14ac:dyDescent="0.25">
      <c r="A288" s="142" t="s">
        <v>231</v>
      </c>
      <c r="B288" s="77">
        <v>2.3172680449044507</v>
      </c>
      <c r="C288" s="77"/>
      <c r="D288" s="77"/>
      <c r="E288" s="77"/>
      <c r="F288" s="77"/>
      <c r="G288" s="77"/>
      <c r="H288" s="77">
        <v>2.4627630848965132</v>
      </c>
      <c r="I288" s="77"/>
      <c r="J288" s="77"/>
      <c r="K288" s="77"/>
      <c r="L288" s="77">
        <v>1.8834563897702832</v>
      </c>
      <c r="M288" s="77"/>
      <c r="N288" s="77"/>
      <c r="O288" s="77"/>
      <c r="P288" s="77"/>
      <c r="Q288" s="77"/>
      <c r="R288" s="77"/>
      <c r="S288" s="77"/>
      <c r="T288" s="77"/>
      <c r="U288" s="77"/>
      <c r="V288" s="77">
        <v>6.6634875195712473</v>
      </c>
      <c r="W288" s="1">
        <f t="shared" si="4"/>
        <v>3</v>
      </c>
    </row>
    <row r="289" spans="1:23" x14ac:dyDescent="0.25">
      <c r="A289" s="142" t="s">
        <v>569</v>
      </c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>
        <v>1.6530738206717934</v>
      </c>
      <c r="T289" s="77"/>
      <c r="U289" s="77"/>
      <c r="V289" s="77">
        <v>1.6530738206717934</v>
      </c>
      <c r="W289" s="1">
        <f t="shared" si="4"/>
        <v>1</v>
      </c>
    </row>
    <row r="290" spans="1:23" x14ac:dyDescent="0.25">
      <c r="A290" s="142" t="s">
        <v>471</v>
      </c>
      <c r="B290" s="77"/>
      <c r="C290" s="77"/>
      <c r="D290" s="77"/>
      <c r="E290" s="77">
        <v>4.5752449487243227</v>
      </c>
      <c r="F290" s="77"/>
      <c r="G290" s="77"/>
      <c r="H290" s="77"/>
      <c r="I290" s="77">
        <v>4.3224183272618735</v>
      </c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>
        <v>8.8976632759861971</v>
      </c>
      <c r="W290" s="1">
        <f t="shared" si="4"/>
        <v>2</v>
      </c>
    </row>
    <row r="291" spans="1:23" x14ac:dyDescent="0.25">
      <c r="A291" s="142" t="s">
        <v>469</v>
      </c>
      <c r="B291" s="77"/>
      <c r="C291" s="77"/>
      <c r="D291" s="77"/>
      <c r="E291" s="77">
        <v>5.0772255784522899</v>
      </c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>
        <v>5.0772255784522899</v>
      </c>
      <c r="W291" s="1">
        <f t="shared" si="4"/>
        <v>1</v>
      </c>
    </row>
    <row r="292" spans="1:23" x14ac:dyDescent="0.25">
      <c r="A292" s="142" t="s">
        <v>206</v>
      </c>
      <c r="B292" s="77"/>
      <c r="C292" s="77"/>
      <c r="D292" s="77"/>
      <c r="E292" s="77"/>
      <c r="F292" s="77"/>
      <c r="G292" s="77"/>
      <c r="H292" s="77">
        <v>2.4957534474807295</v>
      </c>
      <c r="I292" s="77"/>
      <c r="J292" s="77"/>
      <c r="K292" s="77"/>
      <c r="L292" s="77">
        <v>3.0261607606201109</v>
      </c>
      <c r="M292" s="77"/>
      <c r="N292" s="77"/>
      <c r="O292" s="77"/>
      <c r="P292" s="77"/>
      <c r="Q292" s="77"/>
      <c r="R292" s="77"/>
      <c r="S292" s="77"/>
      <c r="T292" s="77"/>
      <c r="U292" s="77"/>
      <c r="V292" s="77">
        <v>5.5219142081008403</v>
      </c>
      <c r="W292" s="1">
        <f t="shared" si="4"/>
        <v>2</v>
      </c>
    </row>
    <row r="293" spans="1:23" x14ac:dyDescent="0.25">
      <c r="A293" s="142" t="s">
        <v>272</v>
      </c>
      <c r="B293" s="77"/>
      <c r="C293" s="77"/>
      <c r="D293" s="77"/>
      <c r="E293" s="77"/>
      <c r="F293" s="77">
        <v>2.0079547945047933</v>
      </c>
      <c r="G293" s="77"/>
      <c r="H293" s="77">
        <v>1.3215724419540722</v>
      </c>
      <c r="I293" s="77"/>
      <c r="J293" s="77"/>
      <c r="K293" s="77"/>
      <c r="L293" s="77"/>
      <c r="M293" s="77"/>
      <c r="N293" s="77">
        <v>1.0199640721788643</v>
      </c>
      <c r="O293" s="77"/>
      <c r="P293" s="77"/>
      <c r="Q293" s="77"/>
      <c r="R293" s="77">
        <v>3.3741266750848924</v>
      </c>
      <c r="S293" s="77"/>
      <c r="T293" s="77"/>
      <c r="U293" s="77"/>
      <c r="V293" s="77">
        <v>7.7236179837226224</v>
      </c>
      <c r="W293" s="1">
        <f t="shared" si="4"/>
        <v>4</v>
      </c>
    </row>
    <row r="294" spans="1:23" x14ac:dyDescent="0.25">
      <c r="A294" s="142" t="s">
        <v>829</v>
      </c>
      <c r="B294" s="77"/>
      <c r="C294" s="77"/>
      <c r="D294" s="77"/>
      <c r="E294" s="77"/>
      <c r="F294" s="77"/>
      <c r="G294" s="77"/>
      <c r="H294" s="77"/>
      <c r="I294" s="77">
        <v>3.9752606994599224</v>
      </c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>
        <v>3.9752606994599224</v>
      </c>
      <c r="W294" s="1">
        <f t="shared" si="4"/>
        <v>1</v>
      </c>
    </row>
    <row r="295" spans="1:23" x14ac:dyDescent="0.25">
      <c r="A295" s="142" t="s">
        <v>804</v>
      </c>
      <c r="B295" s="77"/>
      <c r="C295" s="77"/>
      <c r="D295" s="77"/>
      <c r="E295" s="77"/>
      <c r="F295" s="77"/>
      <c r="G295" s="77"/>
      <c r="H295" s="77">
        <v>0.33327717128263901</v>
      </c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>
        <v>0.33327717128263901</v>
      </c>
      <c r="W295" s="1">
        <f t="shared" si="4"/>
        <v>1</v>
      </c>
    </row>
    <row r="296" spans="1:23" x14ac:dyDescent="0.25">
      <c r="A296" s="142" t="s">
        <v>514</v>
      </c>
      <c r="B296" s="77"/>
      <c r="C296" s="77"/>
      <c r="D296" s="77"/>
      <c r="E296" s="77"/>
      <c r="F296" s="77">
        <v>2.6650480592180248</v>
      </c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>
        <v>2.6650480592180248</v>
      </c>
      <c r="W296" s="1">
        <f t="shared" si="4"/>
        <v>1</v>
      </c>
    </row>
    <row r="297" spans="1:23" x14ac:dyDescent="0.25">
      <c r="A297" s="142" t="s">
        <v>533</v>
      </c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>
        <v>5.0722497690168407</v>
      </c>
      <c r="U297" s="77"/>
      <c r="V297" s="77">
        <v>5.0722497690168407</v>
      </c>
      <c r="W297" s="1">
        <f t="shared" si="4"/>
        <v>1</v>
      </c>
    </row>
    <row r="298" spans="1:23" x14ac:dyDescent="0.25">
      <c r="A298" s="142" t="s">
        <v>688</v>
      </c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>
        <v>3.7308476321839965</v>
      </c>
      <c r="R298" s="77"/>
      <c r="S298" s="77"/>
      <c r="T298" s="77"/>
      <c r="U298" s="77"/>
      <c r="V298" s="77">
        <v>3.7308476321839965</v>
      </c>
      <c r="W298" s="1">
        <f t="shared" si="4"/>
        <v>1</v>
      </c>
    </row>
    <row r="299" spans="1:23" x14ac:dyDescent="0.25">
      <c r="A299" s="142" t="s">
        <v>160</v>
      </c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>
        <v>2.1633759602764275</v>
      </c>
      <c r="N299" s="77"/>
      <c r="O299" s="77"/>
      <c r="P299" s="77"/>
      <c r="Q299" s="77"/>
      <c r="R299" s="77"/>
      <c r="S299" s="77">
        <v>5.4035798257415362</v>
      </c>
      <c r="T299" s="77"/>
      <c r="U299" s="77"/>
      <c r="V299" s="77">
        <v>7.5669557860179637</v>
      </c>
      <c r="W299" s="1">
        <f t="shared" si="4"/>
        <v>2</v>
      </c>
    </row>
    <row r="300" spans="1:23" x14ac:dyDescent="0.25">
      <c r="A300" s="142" t="s">
        <v>733</v>
      </c>
      <c r="B300" s="77"/>
      <c r="C300" s="77"/>
      <c r="D300" s="77"/>
      <c r="E300" s="77"/>
      <c r="F300" s="77"/>
      <c r="G300" s="77"/>
      <c r="H300" s="77"/>
      <c r="I300" s="77"/>
      <c r="J300" s="77"/>
      <c r="K300" s="77">
        <v>1.3147606433697594</v>
      </c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>
        <v>1.3147606433697594</v>
      </c>
      <c r="W300" s="1">
        <f t="shared" si="4"/>
        <v>1</v>
      </c>
    </row>
    <row r="301" spans="1:23" x14ac:dyDescent="0.25">
      <c r="A301" s="142" t="s">
        <v>786</v>
      </c>
      <c r="B301" s="77"/>
      <c r="C301" s="77"/>
      <c r="D301" s="77"/>
      <c r="E301" s="77"/>
      <c r="F301" s="77"/>
      <c r="G301" s="77"/>
      <c r="H301" s="77">
        <v>2.4255390421272893</v>
      </c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>
        <v>2.4255390421272893</v>
      </c>
      <c r="W301" s="1">
        <f t="shared" si="4"/>
        <v>1</v>
      </c>
    </row>
    <row r="302" spans="1:23" x14ac:dyDescent="0.25">
      <c r="A302" s="142" t="s">
        <v>489</v>
      </c>
      <c r="B302" s="77"/>
      <c r="C302" s="77"/>
      <c r="D302" s="77"/>
      <c r="E302" s="77">
        <v>3.2752097551927348</v>
      </c>
      <c r="F302" s="77"/>
      <c r="G302" s="77"/>
      <c r="H302" s="77"/>
      <c r="I302" s="77">
        <v>2.0062423366150486</v>
      </c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>
        <v>5.2814520918077834</v>
      </c>
      <c r="W302" s="1">
        <f t="shared" si="4"/>
        <v>2</v>
      </c>
    </row>
    <row r="303" spans="1:23" x14ac:dyDescent="0.25">
      <c r="A303" s="142" t="s">
        <v>385</v>
      </c>
      <c r="B303" s="77">
        <v>1.3937114174064442</v>
      </c>
      <c r="C303" s="77"/>
      <c r="D303" s="77"/>
      <c r="E303" s="77"/>
      <c r="F303" s="77"/>
      <c r="G303" s="77"/>
      <c r="H303" s="77">
        <v>1.4156418278765681</v>
      </c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>
        <v>2.8093532452830123</v>
      </c>
      <c r="W303" s="1">
        <f t="shared" si="4"/>
        <v>2</v>
      </c>
    </row>
    <row r="304" spans="1:23" x14ac:dyDescent="0.25">
      <c r="A304" s="142" t="s">
        <v>343</v>
      </c>
      <c r="B304" s="77"/>
      <c r="C304" s="77"/>
      <c r="D304" s="77">
        <v>2.879365860155497</v>
      </c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>
        <v>2.879365860155497</v>
      </c>
      <c r="W304" s="1">
        <f t="shared" si="4"/>
        <v>1</v>
      </c>
    </row>
    <row r="305" spans="1:23" x14ac:dyDescent="0.25">
      <c r="A305" s="142" t="s">
        <v>659</v>
      </c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>
        <v>4.5734784255837093</v>
      </c>
      <c r="S305" s="77"/>
      <c r="T305" s="77"/>
      <c r="U305" s="77"/>
      <c r="V305" s="77">
        <v>4.5734784255837093</v>
      </c>
      <c r="W305" s="1">
        <f t="shared" si="4"/>
        <v>1</v>
      </c>
    </row>
    <row r="306" spans="1:23" x14ac:dyDescent="0.25">
      <c r="A306" s="142" t="s">
        <v>442</v>
      </c>
      <c r="B306" s="77"/>
      <c r="C306" s="77">
        <v>3.9794653980197836</v>
      </c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>
        <v>3.9794653980197836</v>
      </c>
      <c r="W306" s="1">
        <f t="shared" si="4"/>
        <v>1</v>
      </c>
    </row>
    <row r="307" spans="1:23" x14ac:dyDescent="0.25">
      <c r="A307" s="142" t="s">
        <v>420</v>
      </c>
      <c r="B307" s="77">
        <v>1.0141234679101705</v>
      </c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>
        <v>1.0141234679101705</v>
      </c>
      <c r="W307" s="1">
        <f t="shared" si="4"/>
        <v>1</v>
      </c>
    </row>
    <row r="308" spans="1:23" x14ac:dyDescent="0.25">
      <c r="A308" s="142" t="s">
        <v>453</v>
      </c>
      <c r="B308" s="77"/>
      <c r="C308" s="77">
        <v>2.0129692106531039</v>
      </c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>
        <v>2.0129692106531039</v>
      </c>
      <c r="W308" s="1">
        <f t="shared" si="4"/>
        <v>1</v>
      </c>
    </row>
    <row r="309" spans="1:23" x14ac:dyDescent="0.25">
      <c r="A309" s="142" t="s">
        <v>754</v>
      </c>
      <c r="B309" s="77"/>
      <c r="C309" s="77"/>
      <c r="D309" s="77"/>
      <c r="E309" s="77"/>
      <c r="F309" s="77"/>
      <c r="G309" s="77"/>
      <c r="H309" s="77"/>
      <c r="I309" s="77"/>
      <c r="J309" s="77"/>
      <c r="K309" s="77">
        <v>0.23901324642108135</v>
      </c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>
        <v>0.23901324642108135</v>
      </c>
      <c r="W309" s="1">
        <f t="shared" si="4"/>
        <v>1</v>
      </c>
    </row>
    <row r="310" spans="1:23" x14ac:dyDescent="0.25">
      <c r="A310" s="142" t="s">
        <v>689</v>
      </c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>
        <v>6.0723419578084146</v>
      </c>
      <c r="R310" s="77"/>
      <c r="S310" s="77"/>
      <c r="T310" s="77"/>
      <c r="U310" s="77"/>
      <c r="V310" s="77">
        <v>6.0723419578084146</v>
      </c>
      <c r="W310" s="1">
        <f t="shared" si="4"/>
        <v>1</v>
      </c>
    </row>
    <row r="311" spans="1:23" x14ac:dyDescent="0.25">
      <c r="A311" s="142" t="s">
        <v>818</v>
      </c>
      <c r="B311" s="77"/>
      <c r="C311" s="77"/>
      <c r="D311" s="77"/>
      <c r="E311" s="77"/>
      <c r="F311" s="77"/>
      <c r="G311" s="77"/>
      <c r="H311" s="77"/>
      <c r="I311" s="77"/>
      <c r="J311" s="77"/>
      <c r="K311" s="77">
        <v>0.63554979929866617</v>
      </c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>
        <v>0.63554979929866617</v>
      </c>
      <c r="W311" s="1">
        <f t="shared" si="4"/>
        <v>1</v>
      </c>
    </row>
    <row r="312" spans="1:23" x14ac:dyDescent="0.25">
      <c r="A312" s="142" t="s">
        <v>653</v>
      </c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>
        <v>0.76458207888023055</v>
      </c>
      <c r="S312" s="77"/>
      <c r="T312" s="77"/>
      <c r="U312" s="77"/>
      <c r="V312" s="77">
        <v>0.76458207888023055</v>
      </c>
      <c r="W312" s="1">
        <f t="shared" si="4"/>
        <v>1</v>
      </c>
    </row>
    <row r="313" spans="1:23" x14ac:dyDescent="0.25">
      <c r="A313" s="142" t="s">
        <v>87</v>
      </c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>
        <v>8.1590929273239059</v>
      </c>
      <c r="Q313" s="77"/>
      <c r="R313" s="77"/>
      <c r="S313" s="77"/>
      <c r="T313" s="77"/>
      <c r="U313" s="77"/>
      <c r="V313" s="77">
        <v>8.1590929273239059</v>
      </c>
      <c r="W313" s="1">
        <f t="shared" si="4"/>
        <v>1</v>
      </c>
    </row>
    <row r="314" spans="1:23" x14ac:dyDescent="0.25">
      <c r="A314" s="142" t="s">
        <v>89</v>
      </c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>
        <v>4.2477173330900406</v>
      </c>
      <c r="Q314" s="77"/>
      <c r="R314" s="77"/>
      <c r="S314" s="77"/>
      <c r="T314" s="77"/>
      <c r="U314" s="77"/>
      <c r="V314" s="77">
        <v>4.2477173330900406</v>
      </c>
      <c r="W314" s="1">
        <f t="shared" si="4"/>
        <v>1</v>
      </c>
    </row>
    <row r="315" spans="1:23" x14ac:dyDescent="0.25">
      <c r="A315" s="142" t="s">
        <v>407</v>
      </c>
      <c r="B315" s="77">
        <v>1.969076073558728</v>
      </c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>
        <v>1.969076073558728</v>
      </c>
      <c r="W315" s="1">
        <f t="shared" si="4"/>
        <v>1</v>
      </c>
    </row>
    <row r="316" spans="1:23" x14ac:dyDescent="0.25">
      <c r="A316" s="142" t="s">
        <v>105</v>
      </c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>
        <v>4.2473551371760987</v>
      </c>
      <c r="Q316" s="77">
        <v>10.821438439421854</v>
      </c>
      <c r="R316" s="77"/>
      <c r="S316" s="77"/>
      <c r="T316" s="77">
        <v>2.8971980811133928</v>
      </c>
      <c r="U316" s="77"/>
      <c r="V316" s="77">
        <v>17.965991657711346</v>
      </c>
      <c r="W316" s="1">
        <f t="shared" si="4"/>
        <v>3</v>
      </c>
    </row>
    <row r="317" spans="1:23" x14ac:dyDescent="0.25">
      <c r="A317" s="142" t="s">
        <v>616</v>
      </c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>
        <v>1.9312680016879136</v>
      </c>
      <c r="S317" s="77"/>
      <c r="T317" s="77"/>
      <c r="U317" s="77"/>
      <c r="V317" s="77">
        <v>1.9312680016879136</v>
      </c>
      <c r="W317" s="1">
        <f t="shared" si="4"/>
        <v>1</v>
      </c>
    </row>
    <row r="318" spans="1:23" x14ac:dyDescent="0.25">
      <c r="A318" s="142" t="s">
        <v>402</v>
      </c>
      <c r="B318" s="77">
        <v>2.4784429988832888</v>
      </c>
      <c r="C318" s="77"/>
      <c r="D318" s="77"/>
      <c r="E318" s="77"/>
      <c r="F318" s="77"/>
      <c r="G318" s="77"/>
      <c r="H318" s="77">
        <v>2.7534955888790598</v>
      </c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>
        <v>5.2319385877623485</v>
      </c>
      <c r="W318" s="1">
        <f t="shared" si="4"/>
        <v>2</v>
      </c>
    </row>
    <row r="319" spans="1:23" x14ac:dyDescent="0.25">
      <c r="A319" s="142" t="s">
        <v>475</v>
      </c>
      <c r="B319" s="77"/>
      <c r="C319" s="77"/>
      <c r="D319" s="77"/>
      <c r="E319" s="77">
        <v>7.9472153201616171</v>
      </c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>
        <v>6.8805253544956857</v>
      </c>
      <c r="S319" s="77"/>
      <c r="T319" s="77"/>
      <c r="U319" s="77"/>
      <c r="V319" s="77">
        <v>14.827740674657303</v>
      </c>
      <c r="W319" s="1">
        <f t="shared" si="4"/>
        <v>2</v>
      </c>
    </row>
    <row r="320" spans="1:23" x14ac:dyDescent="0.25">
      <c r="A320" s="142" t="s">
        <v>756</v>
      </c>
      <c r="B320" s="77"/>
      <c r="C320" s="77"/>
      <c r="D320" s="77"/>
      <c r="E320" s="77"/>
      <c r="F320" s="77"/>
      <c r="G320" s="77"/>
      <c r="H320" s="77">
        <v>3.4022548706609919</v>
      </c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>
        <v>3.4022548706609919</v>
      </c>
      <c r="W320" s="1">
        <f t="shared" si="4"/>
        <v>1</v>
      </c>
    </row>
    <row r="321" spans="1:23" x14ac:dyDescent="0.25">
      <c r="A321" s="142" t="s">
        <v>211</v>
      </c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>
        <v>2.7696923689338835</v>
      </c>
      <c r="M321" s="77"/>
      <c r="N321" s="77"/>
      <c r="O321" s="77"/>
      <c r="P321" s="77"/>
      <c r="Q321" s="77"/>
      <c r="R321" s="77"/>
      <c r="S321" s="77"/>
      <c r="T321" s="77"/>
      <c r="U321" s="77"/>
      <c r="V321" s="77">
        <v>2.7696923689338835</v>
      </c>
      <c r="W321" s="1">
        <f t="shared" si="4"/>
        <v>1</v>
      </c>
    </row>
    <row r="322" spans="1:23" x14ac:dyDescent="0.25">
      <c r="A322" s="142" t="s">
        <v>627</v>
      </c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>
        <v>3.3765109359848999</v>
      </c>
      <c r="S322" s="77"/>
      <c r="T322" s="77"/>
      <c r="U322" s="77"/>
      <c r="V322" s="77">
        <v>3.3765109359848999</v>
      </c>
      <c r="W322" s="1">
        <f t="shared" si="4"/>
        <v>1</v>
      </c>
    </row>
    <row r="323" spans="1:23" x14ac:dyDescent="0.25">
      <c r="A323" s="142" t="s">
        <v>186</v>
      </c>
      <c r="B323" s="77">
        <v>2.0921095889199122</v>
      </c>
      <c r="C323" s="77"/>
      <c r="D323" s="77"/>
      <c r="E323" s="77"/>
      <c r="F323" s="77"/>
      <c r="G323" s="77"/>
      <c r="H323" s="77">
        <v>2.0065032792793227</v>
      </c>
      <c r="I323" s="77"/>
      <c r="J323" s="77"/>
      <c r="K323" s="77"/>
      <c r="L323" s="77">
        <v>2.3355985977523441</v>
      </c>
      <c r="M323" s="77"/>
      <c r="N323" s="77"/>
      <c r="O323" s="77"/>
      <c r="P323" s="77"/>
      <c r="Q323" s="77"/>
      <c r="R323" s="77"/>
      <c r="S323" s="77"/>
      <c r="T323" s="77"/>
      <c r="U323" s="77"/>
      <c r="V323" s="77">
        <v>6.434211465951579</v>
      </c>
      <c r="W323" s="1">
        <f t="shared" si="4"/>
        <v>3</v>
      </c>
    </row>
    <row r="324" spans="1:23" x14ac:dyDescent="0.25">
      <c r="A324" s="142" t="s">
        <v>808</v>
      </c>
      <c r="B324" s="77"/>
      <c r="C324" s="77"/>
      <c r="D324" s="77"/>
      <c r="E324" s="77"/>
      <c r="F324" s="77"/>
      <c r="G324" s="77"/>
      <c r="H324" s="77"/>
      <c r="I324" s="77"/>
      <c r="J324" s="77"/>
      <c r="K324" s="77">
        <v>1.485082995563086</v>
      </c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>
        <v>1.485082995563086</v>
      </c>
      <c r="W324" s="1">
        <f t="shared" si="4"/>
        <v>1</v>
      </c>
    </row>
    <row r="325" spans="1:23" x14ac:dyDescent="0.25">
      <c r="A325" s="142" t="s">
        <v>216</v>
      </c>
      <c r="B325" s="77">
        <v>2.1971035803519854</v>
      </c>
      <c r="C325" s="77"/>
      <c r="D325" s="77"/>
      <c r="E325" s="77">
        <v>4.524362987276362</v>
      </c>
      <c r="F325" s="77"/>
      <c r="G325" s="77"/>
      <c r="H325" s="77"/>
      <c r="I325" s="77"/>
      <c r="J325" s="77"/>
      <c r="K325" s="77"/>
      <c r="L325" s="77">
        <v>2.356810613436382</v>
      </c>
      <c r="M325" s="77"/>
      <c r="N325" s="77"/>
      <c r="O325" s="77"/>
      <c r="P325" s="77"/>
      <c r="Q325" s="77"/>
      <c r="R325" s="77">
        <v>3.7433203482237909</v>
      </c>
      <c r="S325" s="77"/>
      <c r="T325" s="77"/>
      <c r="U325" s="77"/>
      <c r="V325" s="77">
        <v>12.821597529288521</v>
      </c>
      <c r="W325" s="1">
        <f t="shared" si="4"/>
        <v>4</v>
      </c>
    </row>
    <row r="326" spans="1:23" x14ac:dyDescent="0.25">
      <c r="A326" s="142" t="s">
        <v>297</v>
      </c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>
        <v>2.8601929130789703</v>
      </c>
      <c r="M326" s="77"/>
      <c r="N326" s="77"/>
      <c r="O326" s="77"/>
      <c r="P326" s="77"/>
      <c r="Q326" s="77"/>
      <c r="R326" s="77"/>
      <c r="S326" s="77"/>
      <c r="T326" s="77"/>
      <c r="U326" s="77"/>
      <c r="V326" s="77">
        <v>2.8601929130789703</v>
      </c>
      <c r="W326" s="1">
        <f t="shared" ref="W326:W389" si="5">COUNT(B326:U326)</f>
        <v>1</v>
      </c>
    </row>
    <row r="327" spans="1:23" x14ac:dyDescent="0.25">
      <c r="A327" s="142" t="s">
        <v>535</v>
      </c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>
        <v>4.7241457426693261</v>
      </c>
      <c r="U327" s="77"/>
      <c r="V327" s="77">
        <v>4.7241457426693261</v>
      </c>
      <c r="W327" s="1">
        <f t="shared" si="5"/>
        <v>1</v>
      </c>
    </row>
    <row r="328" spans="1:23" x14ac:dyDescent="0.25">
      <c r="A328" s="142" t="s">
        <v>254</v>
      </c>
      <c r="B328" s="77"/>
      <c r="C328" s="77"/>
      <c r="D328" s="77"/>
      <c r="E328" s="77"/>
      <c r="F328" s="77"/>
      <c r="G328" s="77"/>
      <c r="H328" s="77"/>
      <c r="I328" s="77"/>
      <c r="J328" s="77">
        <v>1.1573430100849618</v>
      </c>
      <c r="K328" s="77"/>
      <c r="L328" s="77"/>
      <c r="M328" s="77"/>
      <c r="N328" s="77">
        <v>1.3381210869753206</v>
      </c>
      <c r="O328" s="77"/>
      <c r="P328" s="77"/>
      <c r="Q328" s="77"/>
      <c r="R328" s="77"/>
      <c r="S328" s="77"/>
      <c r="T328" s="77"/>
      <c r="U328" s="77"/>
      <c r="V328" s="77">
        <v>2.4954640970602826</v>
      </c>
      <c r="W328" s="1">
        <f t="shared" si="5"/>
        <v>2</v>
      </c>
    </row>
    <row r="329" spans="1:23" x14ac:dyDescent="0.25">
      <c r="A329" s="142" t="s">
        <v>430</v>
      </c>
      <c r="B329" s="77"/>
      <c r="C329" s="77">
        <v>9.0440985618037288</v>
      </c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>
        <v>9.0440985618037288</v>
      </c>
      <c r="W329" s="1">
        <f t="shared" si="5"/>
        <v>1</v>
      </c>
    </row>
    <row r="330" spans="1:23" x14ac:dyDescent="0.25">
      <c r="A330" s="142" t="s">
        <v>208</v>
      </c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>
        <v>2.872226986023577</v>
      </c>
      <c r="M330" s="77"/>
      <c r="N330" s="77"/>
      <c r="O330" s="77"/>
      <c r="P330" s="77"/>
      <c r="Q330" s="77"/>
      <c r="R330" s="77"/>
      <c r="S330" s="77"/>
      <c r="T330" s="77"/>
      <c r="U330" s="77"/>
      <c r="V330" s="77">
        <v>2.872226986023577</v>
      </c>
      <c r="W330" s="1">
        <f t="shared" si="5"/>
        <v>1</v>
      </c>
    </row>
    <row r="331" spans="1:23" x14ac:dyDescent="0.25">
      <c r="A331" s="142" t="s">
        <v>592</v>
      </c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>
        <v>4.9889522009591767</v>
      </c>
      <c r="T331" s="77"/>
      <c r="U331" s="77"/>
      <c r="V331" s="77">
        <v>4.9889522009591767</v>
      </c>
      <c r="W331" s="1">
        <f t="shared" si="5"/>
        <v>1</v>
      </c>
    </row>
    <row r="332" spans="1:23" x14ac:dyDescent="0.25">
      <c r="A332" s="142" t="s">
        <v>495</v>
      </c>
      <c r="B332" s="77"/>
      <c r="C332" s="77"/>
      <c r="D332" s="77"/>
      <c r="E332" s="77">
        <v>1.9572214142103734</v>
      </c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>
        <v>2.5907700218541851</v>
      </c>
      <c r="S332" s="77"/>
      <c r="T332" s="77"/>
      <c r="U332" s="77"/>
      <c r="V332" s="77">
        <v>4.5479914360645584</v>
      </c>
      <c r="W332" s="1">
        <f t="shared" si="5"/>
        <v>2</v>
      </c>
    </row>
    <row r="333" spans="1:23" x14ac:dyDescent="0.25">
      <c r="A333" s="142" t="s">
        <v>138</v>
      </c>
      <c r="B333" s="77">
        <v>3.5963545182779248</v>
      </c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>
        <v>4.1266916024925981</v>
      </c>
      <c r="N333" s="77"/>
      <c r="O333" s="77"/>
      <c r="P333" s="77"/>
      <c r="Q333" s="77"/>
      <c r="R333" s="77"/>
      <c r="S333" s="77"/>
      <c r="T333" s="77">
        <v>9.2412410539423018</v>
      </c>
      <c r="U333" s="77"/>
      <c r="V333" s="77">
        <v>16.964287174712823</v>
      </c>
      <c r="W333" s="1">
        <f t="shared" si="5"/>
        <v>3</v>
      </c>
    </row>
    <row r="334" spans="1:23" x14ac:dyDescent="0.25">
      <c r="A334" s="142" t="s">
        <v>355</v>
      </c>
      <c r="B334" s="77"/>
      <c r="C334" s="77"/>
      <c r="D334" s="77">
        <v>1.8849135050337575</v>
      </c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>
        <v>1.8849135050337575</v>
      </c>
      <c r="W334" s="1">
        <f t="shared" si="5"/>
        <v>1</v>
      </c>
    </row>
    <row r="335" spans="1:23" x14ac:dyDescent="0.25">
      <c r="A335" s="142" t="s">
        <v>267</v>
      </c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>
        <v>1.5178258872393837</v>
      </c>
      <c r="O335" s="77"/>
      <c r="P335" s="77"/>
      <c r="Q335" s="77"/>
      <c r="R335" s="77"/>
      <c r="S335" s="77"/>
      <c r="T335" s="77"/>
      <c r="U335" s="77"/>
      <c r="V335" s="77">
        <v>1.5178258872393837</v>
      </c>
      <c r="W335" s="1">
        <f t="shared" si="5"/>
        <v>1</v>
      </c>
    </row>
    <row r="336" spans="1:23" x14ac:dyDescent="0.25">
      <c r="A336" s="142" t="s">
        <v>133</v>
      </c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>
        <v>5.4784200205504838</v>
      </c>
      <c r="N336" s="77"/>
      <c r="O336" s="77"/>
      <c r="P336" s="77"/>
      <c r="Q336" s="77"/>
      <c r="R336" s="77"/>
      <c r="S336" s="77"/>
      <c r="T336" s="77"/>
      <c r="U336" s="77"/>
      <c r="V336" s="77">
        <v>5.4784200205504838</v>
      </c>
      <c r="W336" s="1">
        <f t="shared" si="5"/>
        <v>1</v>
      </c>
    </row>
    <row r="337" spans="1:23" x14ac:dyDescent="0.25">
      <c r="A337" s="142" t="s">
        <v>134</v>
      </c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>
        <v>5.3572711495488168</v>
      </c>
      <c r="N337" s="77"/>
      <c r="O337" s="77"/>
      <c r="P337" s="77"/>
      <c r="Q337" s="77"/>
      <c r="R337" s="77"/>
      <c r="S337" s="77"/>
      <c r="T337" s="77"/>
      <c r="U337" s="77"/>
      <c r="V337" s="77">
        <v>5.3572711495488168</v>
      </c>
      <c r="W337" s="1">
        <f t="shared" si="5"/>
        <v>1</v>
      </c>
    </row>
    <row r="338" spans="1:23" x14ac:dyDescent="0.25">
      <c r="A338" s="142" t="s">
        <v>787</v>
      </c>
      <c r="B338" s="77"/>
      <c r="C338" s="77"/>
      <c r="D338" s="77"/>
      <c r="E338" s="77"/>
      <c r="F338" s="77"/>
      <c r="G338" s="77"/>
      <c r="H338" s="77">
        <v>2.2459077259338049</v>
      </c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>
        <v>2.2459077259338049</v>
      </c>
      <c r="W338" s="1">
        <f t="shared" si="5"/>
        <v>1</v>
      </c>
    </row>
    <row r="339" spans="1:23" x14ac:dyDescent="0.25">
      <c r="A339" s="142" t="s">
        <v>601</v>
      </c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>
        <v>0.80050350056861508</v>
      </c>
      <c r="S339" s="77"/>
      <c r="T339" s="77"/>
      <c r="U339" s="77"/>
      <c r="V339" s="77">
        <v>0.80050350056861508</v>
      </c>
      <c r="W339" s="1">
        <f t="shared" si="5"/>
        <v>1</v>
      </c>
    </row>
    <row r="340" spans="1:23" x14ac:dyDescent="0.25">
      <c r="A340" s="142" t="s">
        <v>237</v>
      </c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>
        <v>1.402465453388406</v>
      </c>
      <c r="M340" s="77"/>
      <c r="N340" s="77"/>
      <c r="O340" s="77"/>
      <c r="P340" s="77"/>
      <c r="Q340" s="77"/>
      <c r="R340" s="77"/>
      <c r="S340" s="77"/>
      <c r="T340" s="77"/>
      <c r="U340" s="77"/>
      <c r="V340" s="77">
        <v>1.402465453388406</v>
      </c>
      <c r="W340" s="1">
        <f t="shared" si="5"/>
        <v>1</v>
      </c>
    </row>
    <row r="341" spans="1:23" x14ac:dyDescent="0.25">
      <c r="A341" s="142" t="s">
        <v>147</v>
      </c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>
        <v>3.4593955208317859</v>
      </c>
      <c r="N341" s="77"/>
      <c r="O341" s="77"/>
      <c r="P341" s="77"/>
      <c r="Q341" s="77"/>
      <c r="R341" s="77"/>
      <c r="S341" s="77"/>
      <c r="T341" s="77"/>
      <c r="U341" s="77"/>
      <c r="V341" s="77">
        <v>3.4593955208317859</v>
      </c>
      <c r="W341" s="1">
        <f t="shared" si="5"/>
        <v>1</v>
      </c>
    </row>
    <row r="342" spans="1:23" x14ac:dyDescent="0.25">
      <c r="A342" s="142" t="s">
        <v>329</v>
      </c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>
        <v>0.44712580445782968</v>
      </c>
      <c r="M342" s="77"/>
      <c r="N342" s="77"/>
      <c r="O342" s="77"/>
      <c r="P342" s="77"/>
      <c r="Q342" s="77"/>
      <c r="R342" s="77"/>
      <c r="S342" s="77"/>
      <c r="T342" s="77"/>
      <c r="U342" s="77"/>
      <c r="V342" s="77">
        <v>0.44712580445782968</v>
      </c>
      <c r="W342" s="1">
        <f t="shared" si="5"/>
        <v>1</v>
      </c>
    </row>
    <row r="343" spans="1:23" x14ac:dyDescent="0.25">
      <c r="A343" s="142" t="s">
        <v>291</v>
      </c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>
        <v>1.8663616868663013</v>
      </c>
      <c r="M343" s="77"/>
      <c r="N343" s="77"/>
      <c r="O343" s="77"/>
      <c r="P343" s="77"/>
      <c r="Q343" s="77"/>
      <c r="R343" s="77"/>
      <c r="S343" s="77"/>
      <c r="T343" s="77"/>
      <c r="U343" s="77"/>
      <c r="V343" s="77">
        <v>1.8663616868663013</v>
      </c>
      <c r="W343" s="1">
        <f t="shared" si="5"/>
        <v>1</v>
      </c>
    </row>
    <row r="344" spans="1:23" x14ac:dyDescent="0.25">
      <c r="A344" s="142" t="s">
        <v>292</v>
      </c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>
        <v>1.3346731596493138</v>
      </c>
      <c r="M344" s="77"/>
      <c r="N344" s="77"/>
      <c r="O344" s="77"/>
      <c r="P344" s="77"/>
      <c r="Q344" s="77"/>
      <c r="R344" s="77"/>
      <c r="S344" s="77"/>
      <c r="T344" s="77"/>
      <c r="U344" s="77"/>
      <c r="V344" s="77">
        <v>1.3346731596493138</v>
      </c>
      <c r="W344" s="1">
        <f t="shared" si="5"/>
        <v>1</v>
      </c>
    </row>
    <row r="345" spans="1:23" x14ac:dyDescent="0.25">
      <c r="A345" s="142" t="s">
        <v>215</v>
      </c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>
        <v>2.3758751407817518</v>
      </c>
      <c r="M345" s="77"/>
      <c r="N345" s="77"/>
      <c r="O345" s="77"/>
      <c r="P345" s="77"/>
      <c r="Q345" s="77"/>
      <c r="R345" s="77"/>
      <c r="S345" s="77"/>
      <c r="T345" s="77"/>
      <c r="U345" s="77"/>
      <c r="V345" s="77">
        <v>2.3758751407817518</v>
      </c>
      <c r="W345" s="1">
        <f t="shared" si="5"/>
        <v>1</v>
      </c>
    </row>
    <row r="346" spans="1:23" x14ac:dyDescent="0.25">
      <c r="A346" s="142" t="s">
        <v>433</v>
      </c>
      <c r="B346" s="77"/>
      <c r="C346" s="77">
        <v>5.9123400992751227</v>
      </c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>
        <v>5.9123400992751227</v>
      </c>
      <c r="W346" s="1">
        <f t="shared" si="5"/>
        <v>1</v>
      </c>
    </row>
    <row r="347" spans="1:23" x14ac:dyDescent="0.25">
      <c r="A347" s="142" t="s">
        <v>78</v>
      </c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>
        <v>9.7407529488240794</v>
      </c>
      <c r="P347" s="77"/>
      <c r="Q347" s="77"/>
      <c r="R347" s="77"/>
      <c r="S347" s="77"/>
      <c r="T347" s="77"/>
      <c r="U347" s="77"/>
      <c r="V347" s="77">
        <v>9.7407529488240794</v>
      </c>
      <c r="W347" s="1">
        <f t="shared" si="5"/>
        <v>1</v>
      </c>
    </row>
    <row r="348" spans="1:23" x14ac:dyDescent="0.25">
      <c r="A348" s="142" t="s">
        <v>826</v>
      </c>
      <c r="B348" s="77"/>
      <c r="C348" s="77"/>
      <c r="D348" s="77"/>
      <c r="E348" s="77"/>
      <c r="F348" s="77"/>
      <c r="G348" s="77"/>
      <c r="H348" s="77"/>
      <c r="I348" s="77">
        <v>4.229039573642857</v>
      </c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>
        <v>4.229039573642857</v>
      </c>
      <c r="W348" s="1">
        <f t="shared" si="5"/>
        <v>1</v>
      </c>
    </row>
    <row r="349" spans="1:23" x14ac:dyDescent="0.25">
      <c r="A349" s="142" t="s">
        <v>366</v>
      </c>
      <c r="B349" s="77">
        <v>3.6093017330265154</v>
      </c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>
        <v>3.6093017330265154</v>
      </c>
      <c r="W349" s="1">
        <f t="shared" si="5"/>
        <v>1</v>
      </c>
    </row>
    <row r="350" spans="1:23" x14ac:dyDescent="0.25">
      <c r="A350" s="142" t="s">
        <v>382</v>
      </c>
      <c r="B350" s="77">
        <v>2.0443221519432195</v>
      </c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>
        <v>2.0443221519432195</v>
      </c>
      <c r="W350" s="1">
        <f t="shared" si="5"/>
        <v>1</v>
      </c>
    </row>
    <row r="351" spans="1:23" x14ac:dyDescent="0.25">
      <c r="A351" s="142" t="s">
        <v>396</v>
      </c>
      <c r="B351" s="77">
        <v>3.0189883151995951</v>
      </c>
      <c r="C351" s="77"/>
      <c r="D351" s="77"/>
      <c r="E351" s="77"/>
      <c r="F351" s="77"/>
      <c r="G351" s="77"/>
      <c r="H351" s="77"/>
      <c r="I351" s="77"/>
      <c r="J351" s="77">
        <v>3.3325851630383139</v>
      </c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>
        <v>6.351573478237909</v>
      </c>
      <c r="W351" s="1">
        <f t="shared" si="5"/>
        <v>2</v>
      </c>
    </row>
    <row r="352" spans="1:23" x14ac:dyDescent="0.25">
      <c r="A352" s="142" t="s">
        <v>277</v>
      </c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>
        <v>0.40321521141032002</v>
      </c>
      <c r="O352" s="77"/>
      <c r="P352" s="77"/>
      <c r="Q352" s="77"/>
      <c r="R352" s="77"/>
      <c r="S352" s="77"/>
      <c r="T352" s="77"/>
      <c r="U352" s="77"/>
      <c r="V352" s="77">
        <v>0.40321521141032002</v>
      </c>
      <c r="W352" s="1">
        <f t="shared" si="5"/>
        <v>1</v>
      </c>
    </row>
    <row r="353" spans="1:23" x14ac:dyDescent="0.25">
      <c r="A353" s="142" t="s">
        <v>214</v>
      </c>
      <c r="B353" s="77">
        <v>2.4382296072709031</v>
      </c>
      <c r="C353" s="77"/>
      <c r="D353" s="77"/>
      <c r="E353" s="77"/>
      <c r="F353" s="77"/>
      <c r="G353" s="77"/>
      <c r="H353" s="77"/>
      <c r="I353" s="77"/>
      <c r="J353" s="77"/>
      <c r="K353" s="77"/>
      <c r="L353" s="77">
        <v>2.543736492900766</v>
      </c>
      <c r="M353" s="77"/>
      <c r="N353" s="77"/>
      <c r="O353" s="77"/>
      <c r="P353" s="77"/>
      <c r="Q353" s="77"/>
      <c r="R353" s="77"/>
      <c r="S353" s="77"/>
      <c r="T353" s="77"/>
      <c r="U353" s="77"/>
      <c r="V353" s="77">
        <v>4.9819661001716691</v>
      </c>
      <c r="W353" s="1">
        <f t="shared" si="5"/>
        <v>2</v>
      </c>
    </row>
    <row r="354" spans="1:23" x14ac:dyDescent="0.25">
      <c r="A354" s="142" t="s">
        <v>635</v>
      </c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>
        <v>8.4562517185600896</v>
      </c>
      <c r="S354" s="77"/>
      <c r="T354" s="77"/>
      <c r="U354" s="77"/>
      <c r="V354" s="77">
        <v>8.4562517185600896</v>
      </c>
      <c r="W354" s="1">
        <f t="shared" si="5"/>
        <v>1</v>
      </c>
    </row>
    <row r="355" spans="1:23" x14ac:dyDescent="0.25">
      <c r="A355" s="142" t="s">
        <v>447</v>
      </c>
      <c r="B355" s="77"/>
      <c r="C355" s="77">
        <v>2.549260386379486</v>
      </c>
      <c r="D355" s="77"/>
      <c r="E355" s="77"/>
      <c r="F355" s="77"/>
      <c r="G355" s="77"/>
      <c r="H355" s="77"/>
      <c r="I355" s="77">
        <v>3.726143753639215</v>
      </c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>
        <v>6.2754041400187006</v>
      </c>
      <c r="W355" s="1">
        <f t="shared" si="5"/>
        <v>2</v>
      </c>
    </row>
    <row r="356" spans="1:23" x14ac:dyDescent="0.25">
      <c r="A356" s="142" t="s">
        <v>604</v>
      </c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>
        <v>2.2936827454807007</v>
      </c>
      <c r="S356" s="77"/>
      <c r="T356" s="77"/>
      <c r="U356" s="77"/>
      <c r="V356" s="77">
        <v>2.2936827454807007</v>
      </c>
      <c r="W356" s="1">
        <f t="shared" si="5"/>
        <v>1</v>
      </c>
    </row>
    <row r="357" spans="1:23" x14ac:dyDescent="0.25">
      <c r="A357" s="142" t="s">
        <v>84</v>
      </c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>
        <v>10.516138446500936</v>
      </c>
      <c r="Q357" s="77"/>
      <c r="R357" s="77"/>
      <c r="S357" s="77"/>
      <c r="T357" s="77"/>
      <c r="U357" s="77"/>
      <c r="V357" s="77">
        <v>10.516138446500936</v>
      </c>
      <c r="W357" s="1">
        <f t="shared" si="5"/>
        <v>1</v>
      </c>
    </row>
    <row r="358" spans="1:23" x14ac:dyDescent="0.25">
      <c r="A358" s="142" t="s">
        <v>281</v>
      </c>
      <c r="B358" s="77"/>
      <c r="C358" s="77">
        <v>3.1411508321591661</v>
      </c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>
        <v>10.992642140718717</v>
      </c>
      <c r="Q358" s="77"/>
      <c r="R358" s="77"/>
      <c r="S358" s="77">
        <v>6.4146126475867833</v>
      </c>
      <c r="T358" s="77">
        <v>7.4122816353170817</v>
      </c>
      <c r="U358" s="77"/>
      <c r="V358" s="77">
        <v>27.96068725578175</v>
      </c>
      <c r="W358" s="1">
        <f t="shared" si="5"/>
        <v>4</v>
      </c>
    </row>
    <row r="359" spans="1:23" x14ac:dyDescent="0.25">
      <c r="A359" s="142" t="s">
        <v>180</v>
      </c>
      <c r="B359" s="77">
        <v>2.7428386547828918</v>
      </c>
      <c r="C359" s="77"/>
      <c r="D359" s="77"/>
      <c r="E359" s="77"/>
      <c r="F359" s="77"/>
      <c r="G359" s="77"/>
      <c r="H359" s="77"/>
      <c r="I359" s="77"/>
      <c r="J359" s="77"/>
      <c r="K359" s="77"/>
      <c r="L359" s="77">
        <v>2.5815445346732298</v>
      </c>
      <c r="M359" s="77"/>
      <c r="N359" s="77"/>
      <c r="O359" s="77"/>
      <c r="P359" s="77"/>
      <c r="Q359" s="77"/>
      <c r="R359" s="77"/>
      <c r="S359" s="77"/>
      <c r="T359" s="77"/>
      <c r="U359" s="77"/>
      <c r="V359" s="77">
        <v>5.3243831894561211</v>
      </c>
      <c r="W359" s="1">
        <f t="shared" si="5"/>
        <v>2</v>
      </c>
    </row>
    <row r="360" spans="1:23" x14ac:dyDescent="0.25">
      <c r="A360" s="142" t="s">
        <v>73</v>
      </c>
      <c r="B360" s="77"/>
      <c r="C360" s="77"/>
      <c r="D360" s="77"/>
      <c r="E360" s="77"/>
      <c r="F360" s="77"/>
      <c r="G360" s="77"/>
      <c r="H360" s="77"/>
      <c r="I360" s="77">
        <v>5.3522839963242497</v>
      </c>
      <c r="J360" s="77"/>
      <c r="K360" s="77"/>
      <c r="L360" s="77"/>
      <c r="M360" s="77"/>
      <c r="N360" s="77"/>
      <c r="O360" s="77">
        <v>23.421703233229575</v>
      </c>
      <c r="P360" s="77"/>
      <c r="Q360" s="77">
        <v>14.77818953283189</v>
      </c>
      <c r="R360" s="77"/>
      <c r="S360" s="77"/>
      <c r="T360" s="77"/>
      <c r="U360" s="77">
        <v>10.192188178037506</v>
      </c>
      <c r="V360" s="77">
        <v>53.744364940423218</v>
      </c>
      <c r="W360" s="1">
        <f t="shared" si="5"/>
        <v>4</v>
      </c>
    </row>
    <row r="361" spans="1:23" x14ac:dyDescent="0.25">
      <c r="A361" s="142" t="s">
        <v>271</v>
      </c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>
        <v>1.2149832734452579</v>
      </c>
      <c r="O361" s="77"/>
      <c r="P361" s="77"/>
      <c r="Q361" s="77"/>
      <c r="R361" s="77"/>
      <c r="S361" s="77"/>
      <c r="T361" s="77"/>
      <c r="U361" s="77"/>
      <c r="V361" s="77">
        <v>1.2149832734452579</v>
      </c>
      <c r="W361" s="1">
        <f t="shared" si="5"/>
        <v>1</v>
      </c>
    </row>
    <row r="362" spans="1:23" x14ac:dyDescent="0.25">
      <c r="A362" s="142" t="s">
        <v>449</v>
      </c>
      <c r="B362" s="77"/>
      <c r="C362" s="77">
        <v>2.4518519999105211</v>
      </c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>
        <v>2.4518519999105211</v>
      </c>
      <c r="W362" s="1">
        <f t="shared" si="5"/>
        <v>1</v>
      </c>
    </row>
    <row r="363" spans="1:23" x14ac:dyDescent="0.25">
      <c r="A363" s="142" t="s">
        <v>381</v>
      </c>
      <c r="B363" s="77">
        <v>0.99613068336393196</v>
      </c>
      <c r="C363" s="77"/>
      <c r="D363" s="77"/>
      <c r="E363" s="77"/>
      <c r="F363" s="77"/>
      <c r="G363" s="77"/>
      <c r="H363" s="77">
        <v>1.386471697390752</v>
      </c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>
        <v>2.3826023807546841</v>
      </c>
      <c r="W363" s="1">
        <f t="shared" si="5"/>
        <v>2</v>
      </c>
    </row>
    <row r="364" spans="1:23" x14ac:dyDescent="0.25">
      <c r="A364" s="142" t="s">
        <v>423</v>
      </c>
      <c r="B364" s="77">
        <v>0.79015651504046236</v>
      </c>
      <c r="C364" s="77"/>
      <c r="D364" s="77"/>
      <c r="E364" s="77"/>
      <c r="F364" s="77"/>
      <c r="G364" s="77"/>
      <c r="H364" s="77"/>
      <c r="I364" s="77"/>
      <c r="J364" s="77"/>
      <c r="K364" s="77">
        <v>0.80611684894750302</v>
      </c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>
        <v>1.5962733639879654</v>
      </c>
      <c r="W364" s="1">
        <f t="shared" si="5"/>
        <v>2</v>
      </c>
    </row>
    <row r="365" spans="1:23" x14ac:dyDescent="0.25">
      <c r="A365" s="142" t="s">
        <v>424</v>
      </c>
      <c r="B365" s="77">
        <v>1.463531781601118</v>
      </c>
      <c r="C365" s="77"/>
      <c r="D365" s="77"/>
      <c r="E365" s="77">
        <v>3.1803179766717502</v>
      </c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>
        <v>4.6438497582728679</v>
      </c>
      <c r="W365" s="1">
        <f t="shared" si="5"/>
        <v>2</v>
      </c>
    </row>
    <row r="366" spans="1:23" x14ac:dyDescent="0.25">
      <c r="A366" s="142" t="s">
        <v>507</v>
      </c>
      <c r="B366" s="77"/>
      <c r="C366" s="77"/>
      <c r="D366" s="77"/>
      <c r="E366" s="77"/>
      <c r="F366" s="77">
        <v>1.7295718267172913</v>
      </c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>
        <v>1.7295718267172913</v>
      </c>
      <c r="W366" s="1">
        <f t="shared" si="5"/>
        <v>1</v>
      </c>
    </row>
    <row r="367" spans="1:23" x14ac:dyDescent="0.25">
      <c r="A367" s="142" t="s">
        <v>508</v>
      </c>
      <c r="B367" s="77"/>
      <c r="C367" s="77"/>
      <c r="D367" s="77"/>
      <c r="E367" s="77"/>
      <c r="F367" s="77">
        <v>1.1567530718842058</v>
      </c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>
        <v>1.1567530718842058</v>
      </c>
      <c r="W367" s="1">
        <f t="shared" si="5"/>
        <v>1</v>
      </c>
    </row>
    <row r="368" spans="1:23" x14ac:dyDescent="0.25">
      <c r="A368" s="142" t="s">
        <v>246</v>
      </c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>
        <v>3.5377937103539803</v>
      </c>
      <c r="O368" s="77"/>
      <c r="P368" s="77"/>
      <c r="Q368" s="77"/>
      <c r="R368" s="77"/>
      <c r="S368" s="77"/>
      <c r="T368" s="77"/>
      <c r="U368" s="77"/>
      <c r="V368" s="77">
        <v>3.5377937103539803</v>
      </c>
      <c r="W368" s="1">
        <f t="shared" si="5"/>
        <v>1</v>
      </c>
    </row>
    <row r="369" spans="1:23" x14ac:dyDescent="0.25">
      <c r="A369" s="142" t="s">
        <v>416</v>
      </c>
      <c r="B369" s="77">
        <v>1.2507096311384194</v>
      </c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>
        <v>1.2507096311384194</v>
      </c>
      <c r="W369" s="1">
        <f t="shared" si="5"/>
        <v>1</v>
      </c>
    </row>
    <row r="370" spans="1:23" x14ac:dyDescent="0.25">
      <c r="A370" s="142" t="s">
        <v>226</v>
      </c>
      <c r="B370" s="77">
        <v>2.0583780816254253</v>
      </c>
      <c r="C370" s="77"/>
      <c r="D370" s="77"/>
      <c r="E370" s="77"/>
      <c r="F370" s="77"/>
      <c r="G370" s="77"/>
      <c r="H370" s="77"/>
      <c r="I370" s="77"/>
      <c r="J370" s="77"/>
      <c r="K370" s="77"/>
      <c r="L370" s="77">
        <v>2.045273171385773</v>
      </c>
      <c r="M370" s="77"/>
      <c r="N370" s="77"/>
      <c r="O370" s="77"/>
      <c r="P370" s="77"/>
      <c r="Q370" s="77"/>
      <c r="R370" s="77"/>
      <c r="S370" s="77"/>
      <c r="T370" s="77"/>
      <c r="U370" s="77"/>
      <c r="V370" s="77">
        <v>4.1036512530111988</v>
      </c>
      <c r="W370" s="1">
        <f t="shared" si="5"/>
        <v>2</v>
      </c>
    </row>
    <row r="371" spans="1:23" x14ac:dyDescent="0.25">
      <c r="A371" s="142" t="s">
        <v>714</v>
      </c>
      <c r="B371" s="77"/>
      <c r="C371" s="77"/>
      <c r="D371" s="77"/>
      <c r="E371" s="77"/>
      <c r="F371" s="77"/>
      <c r="G371" s="77"/>
      <c r="H371" s="77"/>
      <c r="I371" s="77"/>
      <c r="J371" s="77">
        <v>1.2001293623704024</v>
      </c>
      <c r="K371" s="77">
        <v>1.4794434459193855</v>
      </c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>
        <v>2.6795728082897878</v>
      </c>
      <c r="W371" s="1">
        <f t="shared" si="5"/>
        <v>2</v>
      </c>
    </row>
    <row r="372" spans="1:23" x14ac:dyDescent="0.25">
      <c r="A372" s="142" t="s">
        <v>131</v>
      </c>
      <c r="B372" s="77"/>
      <c r="C372" s="77">
        <v>6.7334767120906927</v>
      </c>
      <c r="D372" s="77"/>
      <c r="E372" s="77">
        <v>10.197559612154732</v>
      </c>
      <c r="F372" s="77"/>
      <c r="G372" s="77">
        <v>4.416915006872375</v>
      </c>
      <c r="H372" s="77"/>
      <c r="I372" s="77">
        <v>7.0462574809513656</v>
      </c>
      <c r="J372" s="77"/>
      <c r="K372" s="77"/>
      <c r="L372" s="77"/>
      <c r="M372" s="77">
        <v>5.8887035270706232</v>
      </c>
      <c r="N372" s="77"/>
      <c r="O372" s="77"/>
      <c r="P372" s="77"/>
      <c r="Q372" s="77"/>
      <c r="R372" s="77">
        <v>9.9044072163002799</v>
      </c>
      <c r="S372" s="77"/>
      <c r="T372" s="77"/>
      <c r="U372" s="77"/>
      <c r="V372" s="77">
        <v>44.18731955544007</v>
      </c>
      <c r="W372" s="1">
        <f t="shared" si="5"/>
        <v>6</v>
      </c>
    </row>
    <row r="373" spans="1:23" x14ac:dyDescent="0.25">
      <c r="A373" s="142" t="s">
        <v>399</v>
      </c>
      <c r="B373" s="77">
        <v>2.5822955425699572</v>
      </c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>
        <v>2.5822955425699572</v>
      </c>
      <c r="W373" s="1">
        <f t="shared" si="5"/>
        <v>1</v>
      </c>
    </row>
    <row r="374" spans="1:23" x14ac:dyDescent="0.25">
      <c r="A374" s="142" t="s">
        <v>597</v>
      </c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>
        <v>1.5106596147311107</v>
      </c>
      <c r="S374" s="77"/>
      <c r="T374" s="77"/>
      <c r="U374" s="77"/>
      <c r="V374" s="77">
        <v>1.5106596147311107</v>
      </c>
      <c r="W374" s="1">
        <f t="shared" si="5"/>
        <v>1</v>
      </c>
    </row>
    <row r="375" spans="1:23" x14ac:dyDescent="0.25">
      <c r="A375" s="142" t="s">
        <v>110</v>
      </c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>
        <v>3.599112121096915</v>
      </c>
      <c r="Q375" s="77"/>
      <c r="R375" s="77"/>
      <c r="S375" s="77"/>
      <c r="T375" s="77"/>
      <c r="U375" s="77"/>
      <c r="V375" s="77">
        <v>3.599112121096915</v>
      </c>
      <c r="W375" s="1">
        <f t="shared" si="5"/>
        <v>1</v>
      </c>
    </row>
    <row r="376" spans="1:23" x14ac:dyDescent="0.25">
      <c r="A376" s="142" t="s">
        <v>106</v>
      </c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>
        <v>4.1537496317399842</v>
      </c>
      <c r="Q376" s="77"/>
      <c r="R376" s="77"/>
      <c r="S376" s="77"/>
      <c r="T376" s="77"/>
      <c r="U376" s="77"/>
      <c r="V376" s="77">
        <v>4.1537496317399842</v>
      </c>
      <c r="W376" s="1">
        <f t="shared" si="5"/>
        <v>1</v>
      </c>
    </row>
    <row r="377" spans="1:23" x14ac:dyDescent="0.25">
      <c r="A377" s="142" t="s">
        <v>174</v>
      </c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>
        <v>3.5236582719929181</v>
      </c>
      <c r="M377" s="77"/>
      <c r="N377" s="77"/>
      <c r="O377" s="77"/>
      <c r="P377" s="77"/>
      <c r="Q377" s="77"/>
      <c r="R377" s="77"/>
      <c r="S377" s="77"/>
      <c r="T377" s="77"/>
      <c r="U377" s="77"/>
      <c r="V377" s="77">
        <v>3.5236582719929181</v>
      </c>
      <c r="W377" s="1">
        <f t="shared" si="5"/>
        <v>1</v>
      </c>
    </row>
    <row r="378" spans="1:23" x14ac:dyDescent="0.25">
      <c r="A378" s="142" t="s">
        <v>727</v>
      </c>
      <c r="B378" s="77"/>
      <c r="C378" s="77"/>
      <c r="D378" s="77"/>
      <c r="E378" s="77"/>
      <c r="F378" s="77"/>
      <c r="G378" s="77"/>
      <c r="H378" s="77"/>
      <c r="I378" s="77"/>
      <c r="J378" s="77"/>
      <c r="K378" s="77">
        <v>2.4326916707947754</v>
      </c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>
        <v>2.4326916707947754</v>
      </c>
      <c r="W378" s="1">
        <f t="shared" si="5"/>
        <v>1</v>
      </c>
    </row>
    <row r="379" spans="1:23" x14ac:dyDescent="0.25">
      <c r="A379" s="142" t="s">
        <v>510</v>
      </c>
      <c r="B379" s="77"/>
      <c r="C379" s="77"/>
      <c r="D379" s="77"/>
      <c r="E379" s="77"/>
      <c r="F379" s="77">
        <v>0.36757751426397606</v>
      </c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>
        <v>0.36757751426397606</v>
      </c>
      <c r="W379" s="1">
        <f t="shared" si="5"/>
        <v>1</v>
      </c>
    </row>
    <row r="380" spans="1:23" x14ac:dyDescent="0.25">
      <c r="A380" s="142" t="s">
        <v>143</v>
      </c>
      <c r="B380" s="77"/>
      <c r="C380" s="77"/>
      <c r="D380" s="77"/>
      <c r="E380" s="77">
        <v>5.1965143783062038</v>
      </c>
      <c r="F380" s="77"/>
      <c r="G380" s="77"/>
      <c r="H380" s="77"/>
      <c r="I380" s="77"/>
      <c r="J380" s="77"/>
      <c r="K380" s="77"/>
      <c r="L380" s="77"/>
      <c r="M380" s="77">
        <v>3.6234832349427046</v>
      </c>
      <c r="N380" s="77"/>
      <c r="O380" s="77"/>
      <c r="P380" s="77"/>
      <c r="Q380" s="77"/>
      <c r="R380" s="77"/>
      <c r="S380" s="77"/>
      <c r="T380" s="77"/>
      <c r="U380" s="77"/>
      <c r="V380" s="77">
        <v>8.8199976132489084</v>
      </c>
      <c r="W380" s="1">
        <f t="shared" si="5"/>
        <v>2</v>
      </c>
    </row>
    <row r="381" spans="1:23" x14ac:dyDescent="0.25">
      <c r="A381" s="142" t="s">
        <v>192</v>
      </c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>
        <v>1.0592720623844012</v>
      </c>
      <c r="M381" s="77"/>
      <c r="N381" s="77"/>
      <c r="O381" s="77"/>
      <c r="P381" s="77"/>
      <c r="Q381" s="77"/>
      <c r="R381" s="77"/>
      <c r="S381" s="77">
        <v>4.3592220620775777</v>
      </c>
      <c r="T381" s="77"/>
      <c r="U381" s="77"/>
      <c r="V381" s="77">
        <v>5.4184941244619793</v>
      </c>
      <c r="W381" s="1">
        <f t="shared" si="5"/>
        <v>2</v>
      </c>
    </row>
    <row r="382" spans="1:23" x14ac:dyDescent="0.25">
      <c r="A382" s="142" t="s">
        <v>657</v>
      </c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>
        <v>4.8991456770561532</v>
      </c>
      <c r="S382" s="77"/>
      <c r="T382" s="77"/>
      <c r="U382" s="77"/>
      <c r="V382" s="77">
        <v>4.8991456770561532</v>
      </c>
      <c r="W382" s="1">
        <f t="shared" si="5"/>
        <v>1</v>
      </c>
    </row>
    <row r="383" spans="1:23" x14ac:dyDescent="0.25">
      <c r="A383" s="142" t="s">
        <v>537</v>
      </c>
      <c r="B383" s="77"/>
      <c r="C383" s="77"/>
      <c r="D383" s="77"/>
      <c r="E383" s="77"/>
      <c r="F383" s="77"/>
      <c r="G383" s="77">
        <v>0.97028921709826021</v>
      </c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>
        <v>3.7932948031348555</v>
      </c>
      <c r="U383" s="77"/>
      <c r="V383" s="77">
        <v>4.7635840202331154</v>
      </c>
      <c r="W383" s="1">
        <f t="shared" si="5"/>
        <v>2</v>
      </c>
    </row>
    <row r="384" spans="1:23" x14ac:dyDescent="0.25">
      <c r="A384" s="142" t="s">
        <v>530</v>
      </c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>
        <v>13.530016877008306</v>
      </c>
      <c r="T384" s="77">
        <v>13.509812897672216</v>
      </c>
      <c r="U384" s="77"/>
      <c r="V384" s="77">
        <v>27.03982977468052</v>
      </c>
      <c r="W384" s="1">
        <f t="shared" si="5"/>
        <v>2</v>
      </c>
    </row>
    <row r="385" spans="1:23" x14ac:dyDescent="0.25">
      <c r="A385" s="142" t="s">
        <v>647</v>
      </c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>
        <v>5.1692300861237417</v>
      </c>
      <c r="S385" s="77"/>
      <c r="T385" s="77"/>
      <c r="U385" s="77"/>
      <c r="V385" s="77">
        <v>5.1692300861237417</v>
      </c>
      <c r="W385" s="1">
        <f t="shared" si="5"/>
        <v>1</v>
      </c>
    </row>
    <row r="386" spans="1:23" x14ac:dyDescent="0.25">
      <c r="A386" s="142" t="s">
        <v>806</v>
      </c>
      <c r="B386" s="77"/>
      <c r="C386" s="77"/>
      <c r="D386" s="77"/>
      <c r="E386" s="77"/>
      <c r="F386" s="77"/>
      <c r="G386" s="77"/>
      <c r="H386" s="77"/>
      <c r="I386" s="77"/>
      <c r="J386" s="77"/>
      <c r="K386" s="77">
        <v>2.1185331194471617</v>
      </c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>
        <v>2.1185331194471617</v>
      </c>
      <c r="W386" s="1">
        <f t="shared" si="5"/>
        <v>1</v>
      </c>
    </row>
    <row r="387" spans="1:23" x14ac:dyDescent="0.25">
      <c r="A387" s="142" t="s">
        <v>95</v>
      </c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>
        <v>8.0146704508102875</v>
      </c>
      <c r="Q387" s="77"/>
      <c r="R387" s="77"/>
      <c r="S387" s="77"/>
      <c r="T387" s="77"/>
      <c r="U387" s="77"/>
      <c r="V387" s="77">
        <v>8.0146704508102875</v>
      </c>
      <c r="W387" s="1">
        <f t="shared" si="5"/>
        <v>1</v>
      </c>
    </row>
    <row r="388" spans="1:23" x14ac:dyDescent="0.25">
      <c r="A388" s="142" t="s">
        <v>227</v>
      </c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>
        <v>2.0325944591583989</v>
      </c>
      <c r="M388" s="77"/>
      <c r="N388" s="77"/>
      <c r="O388" s="77"/>
      <c r="P388" s="77"/>
      <c r="Q388" s="77"/>
      <c r="R388" s="77">
        <v>1.9457401515933286</v>
      </c>
      <c r="S388" s="77"/>
      <c r="T388" s="77"/>
      <c r="U388" s="77"/>
      <c r="V388" s="77">
        <v>3.9783346107517277</v>
      </c>
      <c r="W388" s="1">
        <f t="shared" si="5"/>
        <v>2</v>
      </c>
    </row>
    <row r="389" spans="1:23" x14ac:dyDescent="0.25">
      <c r="A389" s="142" t="s">
        <v>634</v>
      </c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>
        <v>9.3223259356717367</v>
      </c>
      <c r="S389" s="77"/>
      <c r="T389" s="77"/>
      <c r="U389" s="77"/>
      <c r="V389" s="77">
        <v>9.3223259356717367</v>
      </c>
      <c r="W389" s="1">
        <f t="shared" si="5"/>
        <v>1</v>
      </c>
    </row>
    <row r="390" spans="1:23" x14ac:dyDescent="0.25">
      <c r="A390" s="142" t="s">
        <v>504</v>
      </c>
      <c r="B390" s="77"/>
      <c r="C390" s="77"/>
      <c r="D390" s="77"/>
      <c r="E390" s="77"/>
      <c r="F390" s="77">
        <v>1.8400510936678345</v>
      </c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>
        <v>1.8400510936678345</v>
      </c>
      <c r="W390" s="1">
        <f t="shared" ref="W390:W453" si="6">COUNT(B390:U390)</f>
        <v>1</v>
      </c>
    </row>
    <row r="391" spans="1:23" x14ac:dyDescent="0.25">
      <c r="A391" s="142" t="s">
        <v>125</v>
      </c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>
        <v>2.0396433658952562</v>
      </c>
      <c r="N391" s="77"/>
      <c r="O391" s="77"/>
      <c r="P391" s="77"/>
      <c r="Q391" s="77"/>
      <c r="R391" s="77"/>
      <c r="S391" s="77"/>
      <c r="T391" s="77"/>
      <c r="U391" s="77"/>
      <c r="V391" s="77">
        <v>2.0396433658952562</v>
      </c>
      <c r="W391" s="1">
        <f t="shared" si="6"/>
        <v>1</v>
      </c>
    </row>
    <row r="392" spans="1:23" x14ac:dyDescent="0.25">
      <c r="A392" s="142" t="s">
        <v>749</v>
      </c>
      <c r="B392" s="77"/>
      <c r="C392" s="77"/>
      <c r="D392" s="77"/>
      <c r="E392" s="77"/>
      <c r="F392" s="77"/>
      <c r="G392" s="77"/>
      <c r="H392" s="77"/>
      <c r="I392" s="77"/>
      <c r="J392" s="77"/>
      <c r="K392" s="77">
        <v>0.47191433960069296</v>
      </c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>
        <v>0.47191433960069296</v>
      </c>
      <c r="W392" s="1">
        <f t="shared" si="6"/>
        <v>1</v>
      </c>
    </row>
    <row r="393" spans="1:23" x14ac:dyDescent="0.25">
      <c r="A393" s="142" t="s">
        <v>750</v>
      </c>
      <c r="B393" s="77"/>
      <c r="C393" s="77"/>
      <c r="D393" s="77"/>
      <c r="E393" s="77"/>
      <c r="F393" s="77"/>
      <c r="G393" s="77"/>
      <c r="H393" s="77"/>
      <c r="I393" s="77"/>
      <c r="J393" s="77"/>
      <c r="K393" s="77">
        <v>0.47090357624714729</v>
      </c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>
        <v>0.47090357624714729</v>
      </c>
      <c r="W393" s="1">
        <f t="shared" si="6"/>
        <v>1</v>
      </c>
    </row>
    <row r="394" spans="1:23" x14ac:dyDescent="0.25">
      <c r="A394" s="142" t="s">
        <v>748</v>
      </c>
      <c r="B394" s="77"/>
      <c r="C394" s="77"/>
      <c r="D394" s="77"/>
      <c r="E394" s="77"/>
      <c r="F394" s="77"/>
      <c r="G394" s="77"/>
      <c r="H394" s="77"/>
      <c r="I394" s="77"/>
      <c r="J394" s="77"/>
      <c r="K394" s="77">
        <v>0.48954881982307769</v>
      </c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>
        <v>0.48954881982307769</v>
      </c>
      <c r="W394" s="1">
        <f t="shared" si="6"/>
        <v>1</v>
      </c>
    </row>
    <row r="395" spans="1:23" x14ac:dyDescent="0.25">
      <c r="A395" s="142" t="s">
        <v>799</v>
      </c>
      <c r="B395" s="77"/>
      <c r="C395" s="77"/>
      <c r="D395" s="77"/>
      <c r="E395" s="77"/>
      <c r="F395" s="77"/>
      <c r="G395" s="77"/>
      <c r="H395" s="77">
        <v>1.1558474041878051</v>
      </c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>
        <v>1.1558474041878051</v>
      </c>
      <c r="W395" s="1">
        <f t="shared" si="6"/>
        <v>1</v>
      </c>
    </row>
    <row r="396" spans="1:23" x14ac:dyDescent="0.25">
      <c r="A396" s="142" t="s">
        <v>561</v>
      </c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>
        <v>8.254275786918015</v>
      </c>
      <c r="T396" s="77"/>
      <c r="U396" s="77"/>
      <c r="V396" s="77">
        <v>8.254275786918015</v>
      </c>
      <c r="W396" s="1">
        <f t="shared" si="6"/>
        <v>1</v>
      </c>
    </row>
    <row r="397" spans="1:23" x14ac:dyDescent="0.25">
      <c r="A397" s="142" t="s">
        <v>102</v>
      </c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>
        <v>5.7889301200982146</v>
      </c>
      <c r="Q397" s="77">
        <v>4.4052069636234386</v>
      </c>
      <c r="R397" s="77"/>
      <c r="S397" s="77"/>
      <c r="T397" s="77">
        <v>3.8494654864198723</v>
      </c>
      <c r="U397" s="77"/>
      <c r="V397" s="77">
        <v>14.043602570141525</v>
      </c>
      <c r="W397" s="1">
        <f t="shared" si="6"/>
        <v>3</v>
      </c>
    </row>
    <row r="398" spans="1:23" x14ac:dyDescent="0.25">
      <c r="A398" s="142" t="s">
        <v>761</v>
      </c>
      <c r="B398" s="77"/>
      <c r="C398" s="77"/>
      <c r="D398" s="77"/>
      <c r="E398" s="77"/>
      <c r="F398" s="77"/>
      <c r="G398" s="77"/>
      <c r="H398" s="77">
        <v>2.3252688284694902</v>
      </c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>
        <v>2.3252688284694902</v>
      </c>
      <c r="W398" s="1">
        <f t="shared" si="6"/>
        <v>1</v>
      </c>
    </row>
    <row r="399" spans="1:23" x14ac:dyDescent="0.25">
      <c r="A399" s="142" t="s">
        <v>400</v>
      </c>
      <c r="B399" s="77">
        <v>2.5787551088283345</v>
      </c>
      <c r="C399" s="77"/>
      <c r="D399" s="77"/>
      <c r="E399" s="77"/>
      <c r="F399" s="77"/>
      <c r="G399" s="77"/>
      <c r="H399" s="77">
        <v>3.0874268498659454</v>
      </c>
      <c r="I399" s="77"/>
      <c r="J399" s="77"/>
      <c r="K399" s="77"/>
      <c r="L399" s="77"/>
      <c r="M399" s="77"/>
      <c r="N399" s="77"/>
      <c r="O399" s="77"/>
      <c r="P399" s="77"/>
      <c r="Q399" s="77"/>
      <c r="R399" s="77">
        <v>6.0099277832165825</v>
      </c>
      <c r="S399" s="77"/>
      <c r="T399" s="77"/>
      <c r="U399" s="77"/>
      <c r="V399" s="77">
        <v>11.676109741910862</v>
      </c>
      <c r="W399" s="1">
        <f t="shared" si="6"/>
        <v>3</v>
      </c>
    </row>
    <row r="400" spans="1:23" x14ac:dyDescent="0.25">
      <c r="A400" s="142" t="s">
        <v>558</v>
      </c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>
        <v>5.7659179638384597</v>
      </c>
      <c r="T400" s="77"/>
      <c r="U400" s="77"/>
      <c r="V400" s="77">
        <v>5.7659179638384597</v>
      </c>
      <c r="W400" s="1">
        <f t="shared" si="6"/>
        <v>1</v>
      </c>
    </row>
    <row r="401" spans="1:23" x14ac:dyDescent="0.25">
      <c r="A401" s="142" t="s">
        <v>725</v>
      </c>
      <c r="B401" s="77"/>
      <c r="C401" s="77"/>
      <c r="D401" s="77"/>
      <c r="E401" s="77"/>
      <c r="F401" s="77"/>
      <c r="G401" s="77">
        <v>1.3826946334520542</v>
      </c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>
        <v>1.3826946334520542</v>
      </c>
      <c r="W401" s="1">
        <f t="shared" si="6"/>
        <v>1</v>
      </c>
    </row>
    <row r="402" spans="1:23" x14ac:dyDescent="0.25">
      <c r="A402" s="142" t="s">
        <v>636</v>
      </c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>
        <v>2.574916722831575</v>
      </c>
      <c r="S402" s="77"/>
      <c r="T402" s="77"/>
      <c r="U402" s="77"/>
      <c r="V402" s="77">
        <v>2.574916722831575</v>
      </c>
      <c r="W402" s="1">
        <f t="shared" si="6"/>
        <v>1</v>
      </c>
    </row>
    <row r="403" spans="1:23" x14ac:dyDescent="0.25">
      <c r="A403" s="142" t="s">
        <v>661</v>
      </c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>
        <v>1.8037853710713174</v>
      </c>
      <c r="S403" s="77"/>
      <c r="T403" s="77"/>
      <c r="U403" s="77"/>
      <c r="V403" s="77">
        <v>1.8037853710713174</v>
      </c>
      <c r="W403" s="1">
        <f t="shared" si="6"/>
        <v>1</v>
      </c>
    </row>
    <row r="404" spans="1:23" x14ac:dyDescent="0.25">
      <c r="A404" s="142" t="s">
        <v>833</v>
      </c>
      <c r="B404" s="77"/>
      <c r="C404" s="77"/>
      <c r="D404" s="77"/>
      <c r="E404" s="77"/>
      <c r="F404" s="77"/>
      <c r="G404" s="77"/>
      <c r="H404" s="77"/>
      <c r="I404" s="77">
        <v>2.0472589740271343</v>
      </c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>
        <v>2.0472589740271343</v>
      </c>
      <c r="W404" s="1">
        <f t="shared" si="6"/>
        <v>1</v>
      </c>
    </row>
    <row r="405" spans="1:23" x14ac:dyDescent="0.25">
      <c r="A405" s="142" t="s">
        <v>687</v>
      </c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>
        <v>12.264593831494068</v>
      </c>
      <c r="R405" s="77"/>
      <c r="S405" s="77"/>
      <c r="T405" s="77"/>
      <c r="U405" s="77"/>
      <c r="V405" s="77">
        <v>12.264593831494068</v>
      </c>
      <c r="W405" s="1">
        <f t="shared" si="6"/>
        <v>1</v>
      </c>
    </row>
    <row r="406" spans="1:23" x14ac:dyDescent="0.25">
      <c r="A406" s="142" t="s">
        <v>618</v>
      </c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>
        <v>0.97876435991915156</v>
      </c>
      <c r="S406" s="77"/>
      <c r="T406" s="77"/>
      <c r="U406" s="77"/>
      <c r="V406" s="77">
        <v>0.97876435991915156</v>
      </c>
      <c r="W406" s="1">
        <f t="shared" si="6"/>
        <v>1</v>
      </c>
    </row>
    <row r="407" spans="1:23" x14ac:dyDescent="0.25">
      <c r="A407" s="142" t="s">
        <v>432</v>
      </c>
      <c r="B407" s="77"/>
      <c r="C407" s="77">
        <v>6.6725406426089586</v>
      </c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>
        <v>6.6725406426089586</v>
      </c>
      <c r="W407" s="1">
        <f t="shared" si="6"/>
        <v>1</v>
      </c>
    </row>
    <row r="408" spans="1:23" x14ac:dyDescent="0.25">
      <c r="A408" s="142" t="s">
        <v>619</v>
      </c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>
        <v>0.75004172713013895</v>
      </c>
      <c r="S408" s="77"/>
      <c r="T408" s="77"/>
      <c r="U408" s="77"/>
      <c r="V408" s="77">
        <v>0.75004172713013895</v>
      </c>
      <c r="W408" s="1">
        <f t="shared" si="6"/>
        <v>1</v>
      </c>
    </row>
    <row r="409" spans="1:23" x14ac:dyDescent="0.25">
      <c r="A409" s="142" t="s">
        <v>290</v>
      </c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>
        <v>2.2211825101882274</v>
      </c>
      <c r="M409" s="77"/>
      <c r="N409" s="77"/>
      <c r="O409" s="77"/>
      <c r="P409" s="77"/>
      <c r="Q409" s="77"/>
      <c r="R409" s="77"/>
      <c r="S409" s="77"/>
      <c r="T409" s="77"/>
      <c r="U409" s="77"/>
      <c r="V409" s="77">
        <v>2.2211825101882274</v>
      </c>
      <c r="W409" s="1">
        <f t="shared" si="6"/>
        <v>1</v>
      </c>
    </row>
    <row r="410" spans="1:23" x14ac:dyDescent="0.25">
      <c r="A410" s="142" t="s">
        <v>541</v>
      </c>
      <c r="B410" s="77"/>
      <c r="C410" s="77"/>
      <c r="D410" s="77"/>
      <c r="E410" s="77"/>
      <c r="F410" s="77"/>
      <c r="G410" s="77"/>
      <c r="H410" s="77"/>
      <c r="I410" s="77">
        <v>1.7248758856337034</v>
      </c>
      <c r="J410" s="77"/>
      <c r="K410" s="77"/>
      <c r="L410" s="77"/>
      <c r="M410" s="77"/>
      <c r="N410" s="77"/>
      <c r="O410" s="77"/>
      <c r="P410" s="77"/>
      <c r="Q410" s="77"/>
      <c r="R410" s="77"/>
      <c r="S410" s="77">
        <v>1.2681336412674866</v>
      </c>
      <c r="T410" s="77">
        <v>1.5506880377661434</v>
      </c>
      <c r="U410" s="77"/>
      <c r="V410" s="77">
        <v>4.5436975646673332</v>
      </c>
      <c r="W410" s="1">
        <f t="shared" si="6"/>
        <v>3</v>
      </c>
    </row>
    <row r="411" spans="1:23" x14ac:dyDescent="0.25">
      <c r="A411" s="142" t="s">
        <v>359</v>
      </c>
      <c r="B411" s="77"/>
      <c r="C411" s="77"/>
      <c r="D411" s="77">
        <v>1.1396364887671389</v>
      </c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>
        <v>1.1396364887671389</v>
      </c>
      <c r="W411" s="1">
        <f t="shared" si="6"/>
        <v>1</v>
      </c>
    </row>
    <row r="412" spans="1:23" x14ac:dyDescent="0.25">
      <c r="A412" s="142" t="s">
        <v>358</v>
      </c>
      <c r="B412" s="77"/>
      <c r="C412" s="77"/>
      <c r="D412" s="77">
        <v>1.2784525623399539</v>
      </c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>
        <v>1.2784525623399539</v>
      </c>
      <c r="W412" s="1">
        <f t="shared" si="6"/>
        <v>1</v>
      </c>
    </row>
    <row r="413" spans="1:23" x14ac:dyDescent="0.25">
      <c r="A413" s="142" t="s">
        <v>479</v>
      </c>
      <c r="B413" s="77"/>
      <c r="C413" s="77"/>
      <c r="D413" s="77"/>
      <c r="E413" s="77">
        <v>5.7888894381528528</v>
      </c>
      <c r="F413" s="77"/>
      <c r="G413" s="77"/>
      <c r="H413" s="77"/>
      <c r="I413" s="77">
        <v>4.6119848344879228</v>
      </c>
      <c r="J413" s="77"/>
      <c r="K413" s="77"/>
      <c r="L413" s="77"/>
      <c r="M413" s="77"/>
      <c r="N413" s="77"/>
      <c r="O413" s="77"/>
      <c r="P413" s="77"/>
      <c r="Q413" s="77"/>
      <c r="R413" s="77"/>
      <c r="S413" s="77">
        <v>6.0725864400833149</v>
      </c>
      <c r="T413" s="77"/>
      <c r="U413" s="77"/>
      <c r="V413" s="77">
        <v>16.473460712724091</v>
      </c>
      <c r="W413" s="1">
        <f t="shared" si="6"/>
        <v>3</v>
      </c>
    </row>
    <row r="414" spans="1:23" x14ac:dyDescent="0.25">
      <c r="A414" s="142" t="s">
        <v>532</v>
      </c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>
        <v>6.6456883318991604</v>
      </c>
      <c r="U414" s="77"/>
      <c r="V414" s="77">
        <v>6.6456883318991604</v>
      </c>
      <c r="W414" s="1">
        <f t="shared" si="6"/>
        <v>1</v>
      </c>
    </row>
    <row r="415" spans="1:23" x14ac:dyDescent="0.25">
      <c r="A415" s="142" t="s">
        <v>576</v>
      </c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>
        <v>3.5347523640254819</v>
      </c>
      <c r="T415" s="77"/>
      <c r="U415" s="77"/>
      <c r="V415" s="77">
        <v>3.5347523640254819</v>
      </c>
      <c r="W415" s="1">
        <f t="shared" si="6"/>
        <v>1</v>
      </c>
    </row>
    <row r="416" spans="1:23" x14ac:dyDescent="0.25">
      <c r="A416" s="142" t="s">
        <v>492</v>
      </c>
      <c r="B416" s="77"/>
      <c r="C416" s="77"/>
      <c r="D416" s="77"/>
      <c r="E416" s="77">
        <v>3.0240232272844119</v>
      </c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>
        <v>3.0240232272844119</v>
      </c>
      <c r="W416" s="1">
        <f t="shared" si="6"/>
        <v>1</v>
      </c>
    </row>
    <row r="417" spans="1:23" x14ac:dyDescent="0.25">
      <c r="A417" s="142" t="s">
        <v>377</v>
      </c>
      <c r="B417" s="77">
        <v>1.6549321337443799</v>
      </c>
      <c r="C417" s="77"/>
      <c r="D417" s="77"/>
      <c r="E417" s="77">
        <v>4.3329682289114269</v>
      </c>
      <c r="F417" s="77"/>
      <c r="G417" s="77"/>
      <c r="H417" s="77">
        <v>2.0713367060082444</v>
      </c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>
        <v>8.05923706866405</v>
      </c>
      <c r="W417" s="1">
        <f t="shared" si="6"/>
        <v>3</v>
      </c>
    </row>
    <row r="418" spans="1:23" x14ac:dyDescent="0.25">
      <c r="A418" s="142" t="s">
        <v>640</v>
      </c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>
        <v>1.77412909988492</v>
      </c>
      <c r="S418" s="77"/>
      <c r="T418" s="77"/>
      <c r="U418" s="77"/>
      <c r="V418" s="77">
        <v>1.77412909988492</v>
      </c>
      <c r="W418" s="1">
        <f t="shared" si="6"/>
        <v>1</v>
      </c>
    </row>
    <row r="419" spans="1:23" x14ac:dyDescent="0.25">
      <c r="A419" s="142" t="s">
        <v>474</v>
      </c>
      <c r="B419" s="77"/>
      <c r="C419" s="77"/>
      <c r="D419" s="77"/>
      <c r="E419" s="77">
        <v>2.817216645092163</v>
      </c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>
        <v>2.1129011133782973</v>
      </c>
      <c r="S419" s="77"/>
      <c r="T419" s="77"/>
      <c r="U419" s="77"/>
      <c r="V419" s="77">
        <v>4.9301177584704607</v>
      </c>
      <c r="W419" s="1">
        <f t="shared" si="6"/>
        <v>2</v>
      </c>
    </row>
    <row r="420" spans="1:23" x14ac:dyDescent="0.25">
      <c r="A420" s="142" t="s">
        <v>585</v>
      </c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>
        <v>2.4428029673971121</v>
      </c>
      <c r="T420" s="77"/>
      <c r="U420" s="77"/>
      <c r="V420" s="77">
        <v>2.4428029673971121</v>
      </c>
      <c r="W420" s="1">
        <f t="shared" si="6"/>
        <v>1</v>
      </c>
    </row>
    <row r="421" spans="1:23" x14ac:dyDescent="0.25">
      <c r="A421" s="142" t="s">
        <v>793</v>
      </c>
      <c r="B421" s="77"/>
      <c r="C421" s="77"/>
      <c r="D421" s="77"/>
      <c r="E421" s="77"/>
      <c r="F421" s="77"/>
      <c r="G421" s="77"/>
      <c r="H421" s="77">
        <v>1.9094979282472384</v>
      </c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>
        <v>1.9094979282472384</v>
      </c>
      <c r="W421" s="1">
        <f t="shared" si="6"/>
        <v>1</v>
      </c>
    </row>
    <row r="422" spans="1:23" x14ac:dyDescent="0.25">
      <c r="A422" s="142" t="s">
        <v>446</v>
      </c>
      <c r="B422" s="77"/>
      <c r="C422" s="77">
        <v>3.2262953399275158</v>
      </c>
      <c r="D422" s="77"/>
      <c r="E422" s="77">
        <v>6.5867653705347156</v>
      </c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>
        <v>9.8130607104622314</v>
      </c>
      <c r="W422" s="1">
        <f t="shared" si="6"/>
        <v>2</v>
      </c>
    </row>
    <row r="423" spans="1:23" x14ac:dyDescent="0.25">
      <c r="A423" s="142" t="s">
        <v>91</v>
      </c>
      <c r="B423" s="77"/>
      <c r="C423" s="77">
        <v>8.8035262371420941</v>
      </c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>
        <v>16.63432138995244</v>
      </c>
      <c r="Q423" s="77"/>
      <c r="R423" s="77"/>
      <c r="S423" s="77"/>
      <c r="T423" s="77"/>
      <c r="U423" s="77">
        <v>22.288420990151067</v>
      </c>
      <c r="V423" s="77">
        <v>47.726268617245601</v>
      </c>
      <c r="W423" s="1">
        <f t="shared" si="6"/>
        <v>3</v>
      </c>
    </row>
    <row r="424" spans="1:23" x14ac:dyDescent="0.25">
      <c r="A424" s="142" t="s">
        <v>828</v>
      </c>
      <c r="B424" s="77"/>
      <c r="C424" s="77"/>
      <c r="D424" s="77"/>
      <c r="E424" s="77"/>
      <c r="F424" s="77"/>
      <c r="G424" s="77"/>
      <c r="H424" s="77"/>
      <c r="I424" s="77">
        <v>4.220743726802584</v>
      </c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>
        <v>4.220743726802584</v>
      </c>
      <c r="W424" s="1">
        <f t="shared" si="6"/>
        <v>1</v>
      </c>
    </row>
    <row r="425" spans="1:23" x14ac:dyDescent="0.25">
      <c r="A425" s="142" t="s">
        <v>784</v>
      </c>
      <c r="B425" s="77"/>
      <c r="C425" s="77"/>
      <c r="D425" s="77"/>
      <c r="E425" s="77"/>
      <c r="F425" s="77"/>
      <c r="G425" s="77"/>
      <c r="H425" s="77">
        <v>2.5242600998287377</v>
      </c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>
        <v>2.5242600998287377</v>
      </c>
      <c r="W425" s="1">
        <f t="shared" si="6"/>
        <v>1</v>
      </c>
    </row>
    <row r="426" spans="1:23" x14ac:dyDescent="0.25">
      <c r="A426" s="142" t="s">
        <v>245</v>
      </c>
      <c r="B426" s="77">
        <v>0.46937803433383363</v>
      </c>
      <c r="C426" s="77"/>
      <c r="D426" s="77"/>
      <c r="E426" s="77"/>
      <c r="F426" s="77"/>
      <c r="G426" s="77"/>
      <c r="H426" s="77"/>
      <c r="I426" s="77"/>
      <c r="J426" s="77"/>
      <c r="K426" s="77"/>
      <c r="L426" s="77">
        <v>0.47349701346131351</v>
      </c>
      <c r="M426" s="77"/>
      <c r="N426" s="77"/>
      <c r="O426" s="77"/>
      <c r="P426" s="77"/>
      <c r="Q426" s="77"/>
      <c r="R426" s="77"/>
      <c r="S426" s="77"/>
      <c r="T426" s="77"/>
      <c r="U426" s="77"/>
      <c r="V426" s="77">
        <v>0.94287504779514708</v>
      </c>
      <c r="W426" s="1">
        <f t="shared" si="6"/>
        <v>2</v>
      </c>
    </row>
    <row r="427" spans="1:23" x14ac:dyDescent="0.25">
      <c r="A427" s="142" t="s">
        <v>74</v>
      </c>
      <c r="B427" s="77"/>
      <c r="C427" s="77">
        <v>4.7728803516747123</v>
      </c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>
        <v>18.500563304290804</v>
      </c>
      <c r="P427" s="77"/>
      <c r="Q427" s="77"/>
      <c r="R427" s="77"/>
      <c r="S427" s="77"/>
      <c r="T427" s="77"/>
      <c r="U427" s="77">
        <v>6.1345431690666654</v>
      </c>
      <c r="V427" s="77">
        <v>29.407986825032182</v>
      </c>
      <c r="W427" s="1">
        <f t="shared" si="6"/>
        <v>3</v>
      </c>
    </row>
    <row r="428" spans="1:23" x14ac:dyDescent="0.25">
      <c r="A428" s="142" t="s">
        <v>169</v>
      </c>
      <c r="B428" s="77"/>
      <c r="C428" s="77">
        <v>2.8028953339002691</v>
      </c>
      <c r="D428" s="77"/>
      <c r="E428" s="77">
        <v>5.1104869230635614</v>
      </c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>
        <v>7.9133822569638301</v>
      </c>
      <c r="W428" s="1">
        <f t="shared" si="6"/>
        <v>2</v>
      </c>
    </row>
    <row r="429" spans="1:23" x14ac:dyDescent="0.25">
      <c r="A429" s="142" t="s">
        <v>549</v>
      </c>
      <c r="B429" s="77"/>
      <c r="C429" s="77"/>
      <c r="D429" s="77"/>
      <c r="E429" s="77"/>
      <c r="F429" s="77">
        <v>1.8110744476266243</v>
      </c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>
        <v>1.8110744476266243</v>
      </c>
      <c r="W429" s="1">
        <f t="shared" si="6"/>
        <v>1</v>
      </c>
    </row>
    <row r="430" spans="1:23" x14ac:dyDescent="0.25">
      <c r="A430" s="142" t="s">
        <v>112</v>
      </c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>
        <v>3.5134908896307393</v>
      </c>
      <c r="Q430" s="77"/>
      <c r="R430" s="77"/>
      <c r="S430" s="77"/>
      <c r="T430" s="77"/>
      <c r="U430" s="77"/>
      <c r="V430" s="77">
        <v>3.5134908896307393</v>
      </c>
      <c r="W430" s="1">
        <f t="shared" si="6"/>
        <v>1</v>
      </c>
    </row>
    <row r="431" spans="1:23" x14ac:dyDescent="0.25">
      <c r="A431" s="142" t="s">
        <v>646</v>
      </c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>
        <v>6.9895073791740625</v>
      </c>
      <c r="S431" s="77"/>
      <c r="T431" s="77"/>
      <c r="U431" s="77"/>
      <c r="V431" s="77">
        <v>6.9895073791740625</v>
      </c>
      <c r="W431" s="1">
        <f t="shared" si="6"/>
        <v>1</v>
      </c>
    </row>
    <row r="432" spans="1:23" x14ac:dyDescent="0.25">
      <c r="A432" s="142" t="s">
        <v>739</v>
      </c>
      <c r="B432" s="77"/>
      <c r="C432" s="77"/>
      <c r="D432" s="77"/>
      <c r="E432" s="77"/>
      <c r="F432" s="77"/>
      <c r="G432" s="77"/>
      <c r="H432" s="77"/>
      <c r="I432" s="77"/>
      <c r="J432" s="77"/>
      <c r="K432" s="77">
        <v>0.94755161888643513</v>
      </c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>
        <v>0.94755161888643513</v>
      </c>
      <c r="W432" s="1">
        <f t="shared" si="6"/>
        <v>1</v>
      </c>
    </row>
    <row r="433" spans="1:23" x14ac:dyDescent="0.25">
      <c r="A433" s="142" t="s">
        <v>568</v>
      </c>
      <c r="B433" s="77"/>
      <c r="C433" s="77"/>
      <c r="D433" s="77"/>
      <c r="E433" s="77"/>
      <c r="F433" s="77"/>
      <c r="G433" s="77"/>
      <c r="H433" s="77">
        <v>3.346333105319641</v>
      </c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>
        <v>7.0524201745276018</v>
      </c>
      <c r="T433" s="77"/>
      <c r="U433" s="77"/>
      <c r="V433" s="77">
        <v>10.398753279847243</v>
      </c>
      <c r="W433" s="1">
        <f t="shared" si="6"/>
        <v>2</v>
      </c>
    </row>
    <row r="434" spans="1:23" x14ac:dyDescent="0.25">
      <c r="A434" s="142" t="s">
        <v>628</v>
      </c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>
        <v>0.84333877138766122</v>
      </c>
      <c r="S434" s="77"/>
      <c r="T434" s="77"/>
      <c r="U434" s="77"/>
      <c r="V434" s="77">
        <v>0.84333877138766122</v>
      </c>
      <c r="W434" s="1">
        <f t="shared" si="6"/>
        <v>1</v>
      </c>
    </row>
    <row r="435" spans="1:23" x14ac:dyDescent="0.25">
      <c r="A435" s="142" t="s">
        <v>141</v>
      </c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>
        <v>3.791365788209017</v>
      </c>
      <c r="N435" s="77"/>
      <c r="O435" s="77"/>
      <c r="P435" s="77"/>
      <c r="Q435" s="77"/>
      <c r="R435" s="77"/>
      <c r="S435" s="77"/>
      <c r="T435" s="77"/>
      <c r="U435" s="77"/>
      <c r="V435" s="77">
        <v>3.791365788209017</v>
      </c>
      <c r="W435" s="1">
        <f t="shared" si="6"/>
        <v>1</v>
      </c>
    </row>
    <row r="436" spans="1:23" x14ac:dyDescent="0.25">
      <c r="A436" s="142" t="s">
        <v>481</v>
      </c>
      <c r="B436" s="77"/>
      <c r="C436" s="77"/>
      <c r="D436" s="77"/>
      <c r="E436" s="77">
        <v>4.6371516248048854</v>
      </c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>
        <v>4.6371516248048854</v>
      </c>
      <c r="W436" s="1">
        <f t="shared" si="6"/>
        <v>1</v>
      </c>
    </row>
    <row r="437" spans="1:23" x14ac:dyDescent="0.25">
      <c r="A437" s="142" t="s">
        <v>148</v>
      </c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>
        <v>3.19082641272158</v>
      </c>
      <c r="N437" s="77"/>
      <c r="O437" s="77"/>
      <c r="P437" s="77"/>
      <c r="Q437" s="77"/>
      <c r="R437" s="77"/>
      <c r="S437" s="77"/>
      <c r="T437" s="77"/>
      <c r="U437" s="77"/>
      <c r="V437" s="77">
        <v>3.19082641272158</v>
      </c>
      <c r="W437" s="1">
        <f t="shared" si="6"/>
        <v>1</v>
      </c>
    </row>
    <row r="438" spans="1:23" x14ac:dyDescent="0.25">
      <c r="A438" s="142" t="s">
        <v>830</v>
      </c>
      <c r="B438" s="77"/>
      <c r="C438" s="77"/>
      <c r="D438" s="77"/>
      <c r="E438" s="77"/>
      <c r="F438" s="77"/>
      <c r="G438" s="77"/>
      <c r="H438" s="77"/>
      <c r="I438" s="77">
        <v>3.5693143978790349</v>
      </c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>
        <v>3.5693143978790349</v>
      </c>
      <c r="W438" s="1">
        <f t="shared" si="6"/>
        <v>1</v>
      </c>
    </row>
    <row r="439" spans="1:23" x14ac:dyDescent="0.25">
      <c r="A439" s="142" t="s">
        <v>383</v>
      </c>
      <c r="B439" s="77">
        <v>1.9655007736265016</v>
      </c>
      <c r="C439" s="77"/>
      <c r="D439" s="77"/>
      <c r="E439" s="77"/>
      <c r="F439" s="77"/>
      <c r="G439" s="77"/>
      <c r="H439" s="77"/>
      <c r="I439" s="77"/>
      <c r="J439" s="77"/>
      <c r="K439" s="77">
        <v>0.32082507731342563</v>
      </c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>
        <v>2.2863258509399271</v>
      </c>
      <c r="W439" s="1">
        <f t="shared" si="6"/>
        <v>2</v>
      </c>
    </row>
    <row r="440" spans="1:23" x14ac:dyDescent="0.25">
      <c r="A440" s="142" t="s">
        <v>145</v>
      </c>
      <c r="B440" s="77"/>
      <c r="C440" s="77"/>
      <c r="D440" s="77"/>
      <c r="E440" s="77">
        <v>3.9866121313202383</v>
      </c>
      <c r="F440" s="77"/>
      <c r="G440" s="77"/>
      <c r="H440" s="77"/>
      <c r="I440" s="77"/>
      <c r="J440" s="77"/>
      <c r="K440" s="77"/>
      <c r="L440" s="77"/>
      <c r="M440" s="77">
        <v>3.5035148195612988</v>
      </c>
      <c r="N440" s="77"/>
      <c r="O440" s="77"/>
      <c r="P440" s="77"/>
      <c r="Q440" s="77"/>
      <c r="R440" s="77"/>
      <c r="S440" s="77">
        <v>3.5545290006760699</v>
      </c>
      <c r="T440" s="77"/>
      <c r="U440" s="77"/>
      <c r="V440" s="77">
        <v>11.044655951557607</v>
      </c>
      <c r="W440" s="1">
        <f t="shared" si="6"/>
        <v>3</v>
      </c>
    </row>
    <row r="441" spans="1:23" x14ac:dyDescent="0.25">
      <c r="A441" s="142" t="s">
        <v>571</v>
      </c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>
        <v>6.4162837632513217</v>
      </c>
      <c r="T441" s="77"/>
      <c r="U441" s="77"/>
      <c r="V441" s="77">
        <v>6.4162837632513217</v>
      </c>
      <c r="W441" s="1">
        <f t="shared" si="6"/>
        <v>1</v>
      </c>
    </row>
    <row r="442" spans="1:23" x14ac:dyDescent="0.25">
      <c r="A442" s="142" t="s">
        <v>708</v>
      </c>
      <c r="B442" s="77"/>
      <c r="C442" s="77"/>
      <c r="D442" s="77"/>
      <c r="E442" s="77"/>
      <c r="F442" s="77"/>
      <c r="G442" s="77"/>
      <c r="H442" s="77"/>
      <c r="I442" s="77"/>
      <c r="J442" s="77">
        <v>0.4528691594276425</v>
      </c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>
        <v>0.4528691594276425</v>
      </c>
      <c r="W442" s="1">
        <f t="shared" si="6"/>
        <v>1</v>
      </c>
    </row>
    <row r="443" spans="1:23" x14ac:dyDescent="0.25">
      <c r="A443" s="142" t="s">
        <v>282</v>
      </c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>
        <v>5.149700196667216</v>
      </c>
      <c r="Q443" s="77"/>
      <c r="R443" s="77"/>
      <c r="S443" s="77"/>
      <c r="T443" s="77"/>
      <c r="U443" s="77"/>
      <c r="V443" s="77">
        <v>5.149700196667216</v>
      </c>
      <c r="W443" s="1">
        <f t="shared" si="6"/>
        <v>1</v>
      </c>
    </row>
    <row r="444" spans="1:23" x14ac:dyDescent="0.25">
      <c r="A444" s="142" t="s">
        <v>709</v>
      </c>
      <c r="B444" s="77"/>
      <c r="C444" s="77"/>
      <c r="D444" s="77"/>
      <c r="E444" s="77"/>
      <c r="F444" s="77"/>
      <c r="G444" s="77"/>
      <c r="H444" s="77"/>
      <c r="I444" s="77"/>
      <c r="J444" s="77">
        <v>0.26386123948219065</v>
      </c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>
        <v>0.26386123948219065</v>
      </c>
      <c r="W444" s="1">
        <f t="shared" si="6"/>
        <v>1</v>
      </c>
    </row>
    <row r="445" spans="1:23" x14ac:dyDescent="0.25">
      <c r="A445" s="142" t="s">
        <v>280</v>
      </c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>
        <v>2.2763743681699462</v>
      </c>
      <c r="Q445" s="77"/>
      <c r="R445" s="77"/>
      <c r="S445" s="77"/>
      <c r="T445" s="77"/>
      <c r="U445" s="77"/>
      <c r="V445" s="77">
        <v>2.2763743681699462</v>
      </c>
      <c r="W445" s="1">
        <f t="shared" si="6"/>
        <v>1</v>
      </c>
    </row>
    <row r="446" spans="1:23" x14ac:dyDescent="0.25">
      <c r="A446" s="142" t="s">
        <v>718</v>
      </c>
      <c r="B446" s="77"/>
      <c r="C446" s="77"/>
      <c r="D446" s="77"/>
      <c r="E446" s="77"/>
      <c r="F446" s="77"/>
      <c r="G446" s="77"/>
      <c r="H446" s="77"/>
      <c r="I446" s="77"/>
      <c r="J446" s="77">
        <v>0.15309070249094223</v>
      </c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>
        <v>0.15309070249094223</v>
      </c>
      <c r="W446" s="1">
        <f t="shared" si="6"/>
        <v>1</v>
      </c>
    </row>
    <row r="447" spans="1:23" x14ac:dyDescent="0.25">
      <c r="A447" s="142" t="s">
        <v>344</v>
      </c>
      <c r="B447" s="77"/>
      <c r="C447" s="77"/>
      <c r="D447" s="77">
        <v>1.6110678053230467</v>
      </c>
      <c r="E447" s="77"/>
      <c r="F447" s="77"/>
      <c r="G447" s="77"/>
      <c r="H447" s="77"/>
      <c r="I447" s="77"/>
      <c r="J447" s="77"/>
      <c r="K447" s="77">
        <v>1.8254617456876676</v>
      </c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>
        <v>3.4365295510107146</v>
      </c>
      <c r="W447" s="1">
        <f t="shared" si="6"/>
        <v>2</v>
      </c>
    </row>
    <row r="448" spans="1:23" x14ac:dyDescent="0.25">
      <c r="A448" s="142" t="s">
        <v>731</v>
      </c>
      <c r="B448" s="77"/>
      <c r="C448" s="77"/>
      <c r="D448" s="77"/>
      <c r="E448" s="77"/>
      <c r="F448" s="77"/>
      <c r="G448" s="77"/>
      <c r="H448" s="77"/>
      <c r="I448" s="77"/>
      <c r="J448" s="77"/>
      <c r="K448" s="77">
        <v>1.3483903601202609</v>
      </c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>
        <v>1.3483903601202609</v>
      </c>
      <c r="W448" s="1">
        <f t="shared" si="6"/>
        <v>1</v>
      </c>
    </row>
    <row r="449" spans="1:23" x14ac:dyDescent="0.25">
      <c r="A449" s="142" t="s">
        <v>70</v>
      </c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>
        <v>28.644677032917802</v>
      </c>
      <c r="P449" s="77"/>
      <c r="Q449" s="77"/>
      <c r="R449" s="77"/>
      <c r="S449" s="77"/>
      <c r="T449" s="77"/>
      <c r="U449" s="77"/>
      <c r="V449" s="77">
        <v>28.644677032917802</v>
      </c>
      <c r="W449" s="1">
        <f t="shared" si="6"/>
        <v>1</v>
      </c>
    </row>
    <row r="450" spans="1:23" x14ac:dyDescent="0.25">
      <c r="A450" s="142" t="s">
        <v>700</v>
      </c>
      <c r="B450" s="77"/>
      <c r="C450" s="77"/>
      <c r="D450" s="77"/>
      <c r="E450" s="77"/>
      <c r="F450" s="77"/>
      <c r="G450" s="77"/>
      <c r="H450" s="77"/>
      <c r="I450" s="77"/>
      <c r="J450" s="77">
        <v>2.015618421550728</v>
      </c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>
        <v>2.015618421550728</v>
      </c>
      <c r="W450" s="1">
        <f t="shared" si="6"/>
        <v>1</v>
      </c>
    </row>
    <row r="451" spans="1:23" x14ac:dyDescent="0.25">
      <c r="A451" s="142" t="s">
        <v>707</v>
      </c>
      <c r="B451" s="77"/>
      <c r="C451" s="77"/>
      <c r="D451" s="77"/>
      <c r="E451" s="77"/>
      <c r="F451" s="77"/>
      <c r="G451" s="77"/>
      <c r="H451" s="77"/>
      <c r="I451" s="77"/>
      <c r="J451" s="77">
        <v>0.50299558882731044</v>
      </c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>
        <v>0.50299558882731044</v>
      </c>
      <c r="W451" s="1">
        <f t="shared" si="6"/>
        <v>1</v>
      </c>
    </row>
    <row r="452" spans="1:23" x14ac:dyDescent="0.25">
      <c r="A452" s="142" t="s">
        <v>717</v>
      </c>
      <c r="B452" s="77"/>
      <c r="C452" s="77"/>
      <c r="D452" s="77"/>
      <c r="E452" s="77"/>
      <c r="F452" s="77"/>
      <c r="G452" s="77"/>
      <c r="H452" s="77"/>
      <c r="I452" s="77"/>
      <c r="J452" s="77">
        <v>0.28269626343177812</v>
      </c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>
        <v>0.28269626343177812</v>
      </c>
      <c r="W452" s="1">
        <f t="shared" si="6"/>
        <v>1</v>
      </c>
    </row>
    <row r="453" spans="1:23" x14ac:dyDescent="0.25">
      <c r="A453" s="142" t="s">
        <v>301</v>
      </c>
      <c r="B453" s="77">
        <v>1.8311132774438181</v>
      </c>
      <c r="C453" s="77"/>
      <c r="D453" s="77"/>
      <c r="E453" s="77"/>
      <c r="F453" s="77"/>
      <c r="G453" s="77"/>
      <c r="H453" s="77">
        <v>1.9823353599824287</v>
      </c>
      <c r="I453" s="77"/>
      <c r="J453" s="77"/>
      <c r="K453" s="77"/>
      <c r="L453" s="77">
        <v>1.7800646459045439</v>
      </c>
      <c r="M453" s="77"/>
      <c r="N453" s="77"/>
      <c r="O453" s="77"/>
      <c r="P453" s="77"/>
      <c r="Q453" s="77"/>
      <c r="R453" s="77"/>
      <c r="S453" s="77"/>
      <c r="T453" s="77"/>
      <c r="U453" s="77"/>
      <c r="V453" s="77">
        <v>5.5935132833307915</v>
      </c>
      <c r="W453" s="1">
        <f t="shared" si="6"/>
        <v>3</v>
      </c>
    </row>
    <row r="454" spans="1:23" x14ac:dyDescent="0.25">
      <c r="A454" s="142" t="s">
        <v>682</v>
      </c>
      <c r="B454" s="77"/>
      <c r="C454" s="77"/>
      <c r="D454" s="77"/>
      <c r="E454" s="77"/>
      <c r="F454" s="77"/>
      <c r="G454" s="77"/>
      <c r="H454" s="77">
        <v>2.669855601331518</v>
      </c>
      <c r="I454" s="77"/>
      <c r="J454" s="77"/>
      <c r="K454" s="77"/>
      <c r="L454" s="77"/>
      <c r="M454" s="77"/>
      <c r="N454" s="77"/>
      <c r="O454" s="77"/>
      <c r="P454" s="77"/>
      <c r="Q454" s="77">
        <v>2.9633820296983258</v>
      </c>
      <c r="R454" s="77"/>
      <c r="S454" s="77"/>
      <c r="T454" s="77"/>
      <c r="U454" s="77"/>
      <c r="V454" s="77">
        <v>5.6332376310298438</v>
      </c>
      <c r="W454" s="1">
        <f t="shared" ref="W454:W517" si="7">COUNT(B454:U454)</f>
        <v>2</v>
      </c>
    </row>
    <row r="455" spans="1:23" x14ac:dyDescent="0.25">
      <c r="A455" s="142" t="s">
        <v>701</v>
      </c>
      <c r="B455" s="77"/>
      <c r="C455" s="77"/>
      <c r="D455" s="77"/>
      <c r="E455" s="77"/>
      <c r="F455" s="77"/>
      <c r="G455" s="77"/>
      <c r="H455" s="77"/>
      <c r="I455" s="77"/>
      <c r="J455" s="77">
        <v>1.7537566614156799</v>
      </c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>
        <v>1.7537566614156799</v>
      </c>
      <c r="W455" s="1">
        <f t="shared" si="7"/>
        <v>1</v>
      </c>
    </row>
    <row r="456" spans="1:23" x14ac:dyDescent="0.25">
      <c r="A456" s="142" t="s">
        <v>368</v>
      </c>
      <c r="B456" s="77">
        <v>2.5509495863026923</v>
      </c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>
        <v>2.5509495863026923</v>
      </c>
      <c r="W456" s="1">
        <f t="shared" si="7"/>
        <v>1</v>
      </c>
    </row>
    <row r="457" spans="1:23" x14ac:dyDescent="0.25">
      <c r="A457" s="142" t="s">
        <v>165</v>
      </c>
      <c r="B457" s="77"/>
      <c r="C457" s="77">
        <v>0.997128617992039</v>
      </c>
      <c r="D457" s="77"/>
      <c r="E457" s="77"/>
      <c r="F457" s="77"/>
      <c r="G457" s="77"/>
      <c r="H457" s="77"/>
      <c r="I457" s="77"/>
      <c r="J457" s="77"/>
      <c r="K457" s="77"/>
      <c r="L457" s="77"/>
      <c r="M457" s="77">
        <v>1.840357569764234</v>
      </c>
      <c r="N457" s="77"/>
      <c r="O457" s="77"/>
      <c r="P457" s="77"/>
      <c r="Q457" s="77"/>
      <c r="R457" s="77"/>
      <c r="S457" s="77"/>
      <c r="T457" s="77"/>
      <c r="U457" s="77"/>
      <c r="V457" s="77">
        <v>2.8374861877562729</v>
      </c>
      <c r="W457" s="1">
        <f t="shared" si="7"/>
        <v>2</v>
      </c>
    </row>
    <row r="458" spans="1:23" x14ac:dyDescent="0.25">
      <c r="A458" s="142" t="s">
        <v>615</v>
      </c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>
        <v>0.69103604935760132</v>
      </c>
      <c r="S458" s="77"/>
      <c r="T458" s="77"/>
      <c r="U458" s="77"/>
      <c r="V458" s="77">
        <v>0.69103604935760132</v>
      </c>
      <c r="W458" s="1">
        <f t="shared" si="7"/>
        <v>1</v>
      </c>
    </row>
    <row r="459" spans="1:23" x14ac:dyDescent="0.25">
      <c r="A459" s="142" t="s">
        <v>132</v>
      </c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>
        <v>5.654626011845858</v>
      </c>
      <c r="N459" s="77"/>
      <c r="O459" s="77"/>
      <c r="P459" s="77"/>
      <c r="Q459" s="77"/>
      <c r="R459" s="77"/>
      <c r="S459" s="77"/>
      <c r="T459" s="77"/>
      <c r="U459" s="77"/>
      <c r="V459" s="77">
        <v>5.654626011845858</v>
      </c>
      <c r="W459" s="1">
        <f t="shared" si="7"/>
        <v>1</v>
      </c>
    </row>
    <row r="460" spans="1:23" x14ac:dyDescent="0.25">
      <c r="A460" s="142" t="s">
        <v>373</v>
      </c>
      <c r="B460" s="77">
        <v>1.9460327856927095</v>
      </c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>
        <v>1.9460327856927095</v>
      </c>
      <c r="W460" s="1">
        <f t="shared" si="7"/>
        <v>1</v>
      </c>
    </row>
    <row r="461" spans="1:23" x14ac:dyDescent="0.25">
      <c r="A461" s="142" t="s">
        <v>79</v>
      </c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>
        <v>8.1034220507716395</v>
      </c>
      <c r="P461" s="77"/>
      <c r="Q461" s="77"/>
      <c r="R461" s="77"/>
      <c r="S461" s="77"/>
      <c r="T461" s="77"/>
      <c r="U461" s="77"/>
      <c r="V461" s="77">
        <v>8.1034220507716395</v>
      </c>
      <c r="W461" s="1">
        <f t="shared" si="7"/>
        <v>1</v>
      </c>
    </row>
    <row r="462" spans="1:23" x14ac:dyDescent="0.25">
      <c r="A462" s="142" t="s">
        <v>405</v>
      </c>
      <c r="B462" s="77">
        <v>2.3613003306384526</v>
      </c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>
        <v>2.3613003306384526</v>
      </c>
      <c r="W462" s="1">
        <f t="shared" si="7"/>
        <v>1</v>
      </c>
    </row>
    <row r="463" spans="1:23" x14ac:dyDescent="0.25">
      <c r="A463" s="142" t="s">
        <v>228</v>
      </c>
      <c r="B463" s="77">
        <v>1.5100541273124115</v>
      </c>
      <c r="C463" s="77"/>
      <c r="D463" s="77"/>
      <c r="E463" s="77"/>
      <c r="F463" s="77"/>
      <c r="G463" s="77"/>
      <c r="H463" s="77">
        <v>2.24446248291127</v>
      </c>
      <c r="I463" s="77"/>
      <c r="J463" s="77"/>
      <c r="K463" s="77"/>
      <c r="L463" s="77">
        <v>1.9506364844884845</v>
      </c>
      <c r="M463" s="77"/>
      <c r="N463" s="77"/>
      <c r="O463" s="77"/>
      <c r="P463" s="77"/>
      <c r="Q463" s="77"/>
      <c r="R463" s="77">
        <v>2.9520195302766981</v>
      </c>
      <c r="S463" s="77"/>
      <c r="T463" s="77"/>
      <c r="U463" s="77"/>
      <c r="V463" s="77">
        <v>8.6571726249888634</v>
      </c>
      <c r="W463" s="1">
        <f t="shared" si="7"/>
        <v>4</v>
      </c>
    </row>
    <row r="464" spans="1:23" x14ac:dyDescent="0.25">
      <c r="A464" s="142" t="s">
        <v>458</v>
      </c>
      <c r="B464" s="77"/>
      <c r="C464" s="77">
        <v>3.0542421778050368</v>
      </c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>
        <v>3.0542421778050368</v>
      </c>
      <c r="W464" s="1">
        <f t="shared" si="7"/>
        <v>1</v>
      </c>
    </row>
    <row r="465" spans="1:23" x14ac:dyDescent="0.25">
      <c r="A465" s="142" t="s">
        <v>581</v>
      </c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>
        <v>10.151960640370962</v>
      </c>
      <c r="T465" s="77"/>
      <c r="U465" s="77"/>
      <c r="V465" s="77">
        <v>10.151960640370962</v>
      </c>
      <c r="W465" s="1">
        <f t="shared" si="7"/>
        <v>1</v>
      </c>
    </row>
    <row r="466" spans="1:23" x14ac:dyDescent="0.25">
      <c r="A466" s="142" t="s">
        <v>437</v>
      </c>
      <c r="B466" s="77"/>
      <c r="C466" s="77">
        <v>5.4169249785263105</v>
      </c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>
        <v>5.4169249785263105</v>
      </c>
      <c r="W466" s="1">
        <f t="shared" si="7"/>
        <v>1</v>
      </c>
    </row>
    <row r="467" spans="1:23" x14ac:dyDescent="0.25">
      <c r="A467" s="142" t="s">
        <v>496</v>
      </c>
      <c r="B467" s="77"/>
      <c r="C467" s="77"/>
      <c r="D467" s="77"/>
      <c r="E467" s="77">
        <v>1.4174611052607073</v>
      </c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>
        <v>1.4174611052607073</v>
      </c>
      <c r="W467" s="1">
        <f t="shared" si="7"/>
        <v>1</v>
      </c>
    </row>
    <row r="468" spans="1:23" x14ac:dyDescent="0.25">
      <c r="A468" s="142" t="s">
        <v>122</v>
      </c>
      <c r="B468" s="77"/>
      <c r="C468" s="77">
        <v>1.5479986608745548</v>
      </c>
      <c r="D468" s="77"/>
      <c r="E468" s="77"/>
      <c r="F468" s="77"/>
      <c r="G468" s="77"/>
      <c r="H468" s="77"/>
      <c r="I468" s="77"/>
      <c r="J468" s="77"/>
      <c r="K468" s="77"/>
      <c r="L468" s="77"/>
      <c r="M468" s="77">
        <v>2.7130647451926455</v>
      </c>
      <c r="N468" s="77"/>
      <c r="O468" s="77"/>
      <c r="P468" s="77"/>
      <c r="Q468" s="77"/>
      <c r="R468" s="77"/>
      <c r="S468" s="77"/>
      <c r="T468" s="77"/>
      <c r="U468" s="77"/>
      <c r="V468" s="77">
        <v>4.2610634060672004</v>
      </c>
      <c r="W468" s="1">
        <f t="shared" si="7"/>
        <v>2</v>
      </c>
    </row>
    <row r="469" spans="1:23" x14ac:dyDescent="0.25">
      <c r="A469" s="142" t="s">
        <v>129</v>
      </c>
      <c r="B469" s="77"/>
      <c r="C469" s="77">
        <v>3.7909869079859049</v>
      </c>
      <c r="D469" s="77"/>
      <c r="E469" s="77"/>
      <c r="F469" s="77"/>
      <c r="G469" s="77"/>
      <c r="H469" s="77"/>
      <c r="I469" s="77"/>
      <c r="J469" s="77"/>
      <c r="K469" s="77"/>
      <c r="L469" s="77"/>
      <c r="M469" s="77">
        <v>6.1337469183237889</v>
      </c>
      <c r="N469" s="77"/>
      <c r="O469" s="77"/>
      <c r="P469" s="77"/>
      <c r="Q469" s="77"/>
      <c r="R469" s="77"/>
      <c r="S469" s="77"/>
      <c r="T469" s="77"/>
      <c r="U469" s="77"/>
      <c r="V469" s="77">
        <v>9.9247338263096943</v>
      </c>
      <c r="W469" s="1">
        <f t="shared" si="7"/>
        <v>2</v>
      </c>
    </row>
    <row r="470" spans="1:23" x14ac:dyDescent="0.25">
      <c r="A470" s="142" t="s">
        <v>764</v>
      </c>
      <c r="B470" s="77"/>
      <c r="C470" s="77"/>
      <c r="D470" s="77"/>
      <c r="E470" s="77"/>
      <c r="F470" s="77"/>
      <c r="G470" s="77"/>
      <c r="H470" s="77">
        <v>1.9942685369848014</v>
      </c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>
        <v>1.9942685369848014</v>
      </c>
      <c r="W470" s="1">
        <f t="shared" si="7"/>
        <v>1</v>
      </c>
    </row>
    <row r="471" spans="1:23" x14ac:dyDescent="0.25">
      <c r="A471" s="142" t="s">
        <v>744</v>
      </c>
      <c r="B471" s="77"/>
      <c r="C471" s="77"/>
      <c r="D471" s="77"/>
      <c r="E471" s="77"/>
      <c r="F471" s="77"/>
      <c r="G471" s="77"/>
      <c r="H471" s="77"/>
      <c r="I471" s="77"/>
      <c r="J471" s="77"/>
      <c r="K471" s="77">
        <v>0.80072263834777091</v>
      </c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>
        <v>0.80072263834777091</v>
      </c>
      <c r="W471" s="1">
        <f t="shared" si="7"/>
        <v>1</v>
      </c>
    </row>
    <row r="472" spans="1:23" x14ac:dyDescent="0.25">
      <c r="A472" s="142" t="s">
        <v>444</v>
      </c>
      <c r="B472" s="77"/>
      <c r="C472" s="77">
        <v>3.5626152379889842</v>
      </c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>
        <v>3.5626152379889842</v>
      </c>
      <c r="W472" s="1">
        <f t="shared" si="7"/>
        <v>1</v>
      </c>
    </row>
    <row r="473" spans="1:23" x14ac:dyDescent="0.25">
      <c r="A473" s="142" t="s">
        <v>120</v>
      </c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>
        <v>3.210412287805839</v>
      </c>
      <c r="N473" s="77"/>
      <c r="O473" s="77"/>
      <c r="P473" s="77"/>
      <c r="Q473" s="77"/>
      <c r="R473" s="77"/>
      <c r="S473" s="77"/>
      <c r="T473" s="77"/>
      <c r="U473" s="77"/>
      <c r="V473" s="77">
        <v>3.210412287805839</v>
      </c>
      <c r="W473" s="1">
        <f t="shared" si="7"/>
        <v>1</v>
      </c>
    </row>
    <row r="474" spans="1:23" x14ac:dyDescent="0.25">
      <c r="A474" s="142" t="s">
        <v>391</v>
      </c>
      <c r="B474" s="77">
        <v>3.5061444173171621</v>
      </c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>
        <v>3.5061444173171621</v>
      </c>
      <c r="W474" s="1">
        <f t="shared" si="7"/>
        <v>1</v>
      </c>
    </row>
    <row r="475" spans="1:23" x14ac:dyDescent="0.25">
      <c r="A475" s="142" t="s">
        <v>680</v>
      </c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>
        <v>4.7867914806693914</v>
      </c>
      <c r="R475" s="77"/>
      <c r="S475" s="77"/>
      <c r="T475" s="77"/>
      <c r="U475" s="77"/>
      <c r="V475" s="77">
        <v>4.7867914806693914</v>
      </c>
      <c r="W475" s="1">
        <f t="shared" si="7"/>
        <v>1</v>
      </c>
    </row>
    <row r="476" spans="1:23" x14ac:dyDescent="0.25">
      <c r="A476" s="142" t="s">
        <v>654</v>
      </c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>
        <v>0.76474671757020807</v>
      </c>
      <c r="S476" s="77"/>
      <c r="T476" s="77"/>
      <c r="U476" s="77"/>
      <c r="V476" s="77">
        <v>0.76474671757020807</v>
      </c>
      <c r="W476" s="1">
        <f t="shared" si="7"/>
        <v>1</v>
      </c>
    </row>
    <row r="477" spans="1:23" x14ac:dyDescent="0.25">
      <c r="A477" s="142" t="s">
        <v>218</v>
      </c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>
        <v>2.2594992068448412</v>
      </c>
      <c r="M477" s="77"/>
      <c r="N477" s="77"/>
      <c r="O477" s="77"/>
      <c r="P477" s="77"/>
      <c r="Q477" s="77"/>
      <c r="R477" s="77"/>
      <c r="S477" s="77"/>
      <c r="T477" s="77"/>
      <c r="U477" s="77"/>
      <c r="V477" s="77">
        <v>2.2594992068448412</v>
      </c>
      <c r="W477" s="1">
        <f t="shared" si="7"/>
        <v>1</v>
      </c>
    </row>
    <row r="478" spans="1:23" x14ac:dyDescent="0.25">
      <c r="A478" s="142" t="s">
        <v>439</v>
      </c>
      <c r="B478" s="77"/>
      <c r="C478" s="77">
        <v>4.9364997867945712</v>
      </c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>
        <v>7.2606224150450398</v>
      </c>
      <c r="S478" s="77"/>
      <c r="T478" s="77"/>
      <c r="U478" s="77"/>
      <c r="V478" s="77">
        <v>12.197122201839612</v>
      </c>
      <c r="W478" s="1">
        <f t="shared" si="7"/>
        <v>2</v>
      </c>
    </row>
    <row r="479" spans="1:23" x14ac:dyDescent="0.25">
      <c r="A479" s="142" t="s">
        <v>83</v>
      </c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>
        <v>16.63432138995244</v>
      </c>
      <c r="Q479" s="77">
        <v>15.746494135112629</v>
      </c>
      <c r="R479" s="77"/>
      <c r="S479" s="77"/>
      <c r="T479" s="77"/>
      <c r="U479" s="77">
        <v>13.901578106339619</v>
      </c>
      <c r="V479" s="77">
        <v>46.282393631404688</v>
      </c>
      <c r="W479" s="1">
        <f t="shared" si="7"/>
        <v>3</v>
      </c>
    </row>
    <row r="480" spans="1:23" x14ac:dyDescent="0.25">
      <c r="A480" s="142" t="s">
        <v>137</v>
      </c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>
        <v>4.1329874083686411</v>
      </c>
      <c r="N480" s="77"/>
      <c r="O480" s="77"/>
      <c r="P480" s="77"/>
      <c r="Q480" s="77"/>
      <c r="R480" s="77"/>
      <c r="S480" s="77"/>
      <c r="T480" s="77"/>
      <c r="U480" s="77"/>
      <c r="V480" s="77">
        <v>4.1329874083686411</v>
      </c>
      <c r="W480" s="1">
        <f t="shared" si="7"/>
        <v>1</v>
      </c>
    </row>
    <row r="481" spans="1:23" x14ac:dyDescent="0.25">
      <c r="A481" s="142" t="s">
        <v>198</v>
      </c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>
        <v>3.6991487455605179</v>
      </c>
      <c r="M481" s="77"/>
      <c r="N481" s="77"/>
      <c r="O481" s="77"/>
      <c r="P481" s="77"/>
      <c r="Q481" s="77"/>
      <c r="R481" s="77"/>
      <c r="S481" s="77"/>
      <c r="T481" s="77"/>
      <c r="U481" s="77"/>
      <c r="V481" s="77">
        <v>3.6991487455605179</v>
      </c>
      <c r="W481" s="1">
        <f t="shared" si="7"/>
        <v>1</v>
      </c>
    </row>
    <row r="482" spans="1:23" x14ac:dyDescent="0.25">
      <c r="A482" s="142" t="s">
        <v>518</v>
      </c>
      <c r="B482" s="77"/>
      <c r="C482" s="77"/>
      <c r="D482" s="77"/>
      <c r="E482" s="77"/>
      <c r="F482" s="77">
        <v>1.9889377140677689</v>
      </c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>
        <v>1.9889377140677689</v>
      </c>
      <c r="W482" s="1">
        <f t="shared" si="7"/>
        <v>1</v>
      </c>
    </row>
    <row r="483" spans="1:23" x14ac:dyDescent="0.25">
      <c r="A483" s="142" t="s">
        <v>655</v>
      </c>
      <c r="B483" s="77"/>
      <c r="C483" s="77"/>
      <c r="D483" s="77"/>
      <c r="E483" s="77"/>
      <c r="F483" s="77"/>
      <c r="G483" s="77"/>
      <c r="H483" s="77"/>
      <c r="I483" s="77">
        <v>4.9852683447428747</v>
      </c>
      <c r="J483" s="77"/>
      <c r="K483" s="77"/>
      <c r="L483" s="77"/>
      <c r="M483" s="77"/>
      <c r="N483" s="77"/>
      <c r="O483" s="77"/>
      <c r="P483" s="77"/>
      <c r="Q483" s="77"/>
      <c r="R483" s="77">
        <v>5.4167561190910529</v>
      </c>
      <c r="S483" s="77"/>
      <c r="T483" s="77"/>
      <c r="U483" s="77"/>
      <c r="V483" s="77">
        <v>10.402024463833929</v>
      </c>
      <c r="W483" s="1">
        <f t="shared" si="7"/>
        <v>2</v>
      </c>
    </row>
    <row r="484" spans="1:23" x14ac:dyDescent="0.25">
      <c r="A484" s="142" t="s">
        <v>185</v>
      </c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>
        <v>2.3487125066277401</v>
      </c>
      <c r="M484" s="77"/>
      <c r="N484" s="77"/>
      <c r="O484" s="77"/>
      <c r="P484" s="77"/>
      <c r="Q484" s="77"/>
      <c r="R484" s="77"/>
      <c r="S484" s="77"/>
      <c r="T484" s="77"/>
      <c r="U484" s="77"/>
      <c r="V484" s="77">
        <v>2.3487125066277401</v>
      </c>
      <c r="W484" s="1">
        <f t="shared" si="7"/>
        <v>1</v>
      </c>
    </row>
    <row r="485" spans="1:23" x14ac:dyDescent="0.25">
      <c r="A485" s="142" t="s">
        <v>101</v>
      </c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>
        <v>5.792069311201673</v>
      </c>
      <c r="Q485" s="77">
        <v>7.9164863924851616</v>
      </c>
      <c r="R485" s="77"/>
      <c r="S485" s="77"/>
      <c r="T485" s="77"/>
      <c r="U485" s="77"/>
      <c r="V485" s="77">
        <v>13.708555703686834</v>
      </c>
      <c r="W485" s="1">
        <f t="shared" si="7"/>
        <v>2</v>
      </c>
    </row>
    <row r="486" spans="1:23" x14ac:dyDescent="0.25">
      <c r="A486" s="142" t="s">
        <v>82</v>
      </c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>
        <v>3.6004425233821751</v>
      </c>
      <c r="P486" s="77"/>
      <c r="Q486" s="77"/>
      <c r="R486" s="77"/>
      <c r="S486" s="77"/>
      <c r="T486" s="77"/>
      <c r="U486" s="77"/>
      <c r="V486" s="77">
        <v>3.6004425233821751</v>
      </c>
      <c r="W486" s="1">
        <f t="shared" si="7"/>
        <v>1</v>
      </c>
    </row>
    <row r="487" spans="1:23" x14ac:dyDescent="0.25">
      <c r="A487" s="142" t="s">
        <v>203</v>
      </c>
      <c r="B487" s="77">
        <v>2.9755094539367977</v>
      </c>
      <c r="C487" s="77"/>
      <c r="D487" s="77"/>
      <c r="E487" s="77"/>
      <c r="F487" s="77"/>
      <c r="G487" s="77"/>
      <c r="H487" s="77">
        <v>2.8505776204088784</v>
      </c>
      <c r="I487" s="77"/>
      <c r="J487" s="77"/>
      <c r="K487" s="77"/>
      <c r="L487" s="77">
        <v>3.1944522194919589</v>
      </c>
      <c r="M487" s="77"/>
      <c r="N487" s="77"/>
      <c r="O487" s="77"/>
      <c r="P487" s="77"/>
      <c r="Q487" s="77"/>
      <c r="R487" s="77"/>
      <c r="S487" s="77"/>
      <c r="T487" s="77"/>
      <c r="U487" s="77"/>
      <c r="V487" s="77">
        <v>9.0205392938376345</v>
      </c>
      <c r="W487" s="1">
        <f t="shared" si="7"/>
        <v>3</v>
      </c>
    </row>
    <row r="488" spans="1:23" x14ac:dyDescent="0.25">
      <c r="A488" s="142" t="s">
        <v>674</v>
      </c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>
        <v>12.432421088281894</v>
      </c>
      <c r="R488" s="77"/>
      <c r="S488" s="77"/>
      <c r="T488" s="77"/>
      <c r="U488" s="77"/>
      <c r="V488" s="77">
        <v>12.432421088281894</v>
      </c>
      <c r="W488" s="1">
        <f t="shared" si="7"/>
        <v>1</v>
      </c>
    </row>
    <row r="489" spans="1:23" x14ac:dyDescent="0.25">
      <c r="A489" s="142" t="s">
        <v>523</v>
      </c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>
        <v>12.073611216806457</v>
      </c>
      <c r="V489" s="77">
        <v>12.073611216806457</v>
      </c>
      <c r="W489" s="1">
        <f t="shared" si="7"/>
        <v>1</v>
      </c>
    </row>
    <row r="490" spans="1:23" x14ac:dyDescent="0.25">
      <c r="A490" s="142" t="s">
        <v>179</v>
      </c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>
        <v>2.6000403389322879</v>
      </c>
      <c r="M490" s="77"/>
      <c r="N490" s="77"/>
      <c r="O490" s="77"/>
      <c r="P490" s="77"/>
      <c r="Q490" s="77"/>
      <c r="R490" s="77"/>
      <c r="S490" s="77"/>
      <c r="T490" s="77"/>
      <c r="U490" s="77"/>
      <c r="V490" s="77">
        <v>2.6000403389322879</v>
      </c>
      <c r="W490" s="1">
        <f t="shared" si="7"/>
        <v>1</v>
      </c>
    </row>
    <row r="491" spans="1:23" x14ac:dyDescent="0.25">
      <c r="A491" s="142" t="s">
        <v>410</v>
      </c>
      <c r="B491" s="77">
        <v>1.9160289948608238</v>
      </c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>
        <v>1.9160289948608238</v>
      </c>
      <c r="W491" s="1">
        <f t="shared" si="7"/>
        <v>1</v>
      </c>
    </row>
    <row r="492" spans="1:23" x14ac:dyDescent="0.25">
      <c r="A492" s="142" t="s">
        <v>550</v>
      </c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>
        <v>5.7215659422428962</v>
      </c>
      <c r="R492" s="77"/>
      <c r="S492" s="77"/>
      <c r="T492" s="77"/>
      <c r="U492" s="77">
        <v>11.923031431753778</v>
      </c>
      <c r="V492" s="77">
        <v>17.644597373996675</v>
      </c>
      <c r="W492" s="1">
        <f t="shared" si="7"/>
        <v>2</v>
      </c>
    </row>
    <row r="493" spans="1:23" x14ac:dyDescent="0.25">
      <c r="A493" s="142" t="s">
        <v>149</v>
      </c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>
        <v>3.1501117848708313</v>
      </c>
      <c r="N493" s="77"/>
      <c r="O493" s="77"/>
      <c r="P493" s="77"/>
      <c r="Q493" s="77"/>
      <c r="R493" s="77"/>
      <c r="S493" s="77"/>
      <c r="T493" s="77"/>
      <c r="U493" s="77"/>
      <c r="V493" s="77">
        <v>3.1501117848708313</v>
      </c>
      <c r="W493" s="1">
        <f t="shared" si="7"/>
        <v>1</v>
      </c>
    </row>
    <row r="494" spans="1:23" x14ac:dyDescent="0.25">
      <c r="A494" s="142" t="s">
        <v>497</v>
      </c>
      <c r="B494" s="77"/>
      <c r="C494" s="77"/>
      <c r="D494" s="77"/>
      <c r="E494" s="77"/>
      <c r="F494" s="77">
        <v>4.3058323494084938</v>
      </c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>
        <v>4.3058323494084938</v>
      </c>
      <c r="W494" s="1">
        <f t="shared" si="7"/>
        <v>1</v>
      </c>
    </row>
    <row r="495" spans="1:23" x14ac:dyDescent="0.25">
      <c r="A495" s="142" t="s">
        <v>494</v>
      </c>
      <c r="B495" s="77"/>
      <c r="C495" s="77"/>
      <c r="D495" s="77"/>
      <c r="E495" s="77">
        <v>2.5457795426444223</v>
      </c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>
        <v>1.8918508580306921</v>
      </c>
      <c r="S495" s="77"/>
      <c r="T495" s="77"/>
      <c r="U495" s="77"/>
      <c r="V495" s="77">
        <v>4.4376304006751148</v>
      </c>
      <c r="W495" s="1">
        <f t="shared" si="7"/>
        <v>2</v>
      </c>
    </row>
    <row r="496" spans="1:23" x14ac:dyDescent="0.25">
      <c r="A496" s="142" t="s">
        <v>564</v>
      </c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>
        <v>5.1348284542515383</v>
      </c>
      <c r="T496" s="77"/>
      <c r="U496" s="77"/>
      <c r="V496" s="77">
        <v>5.1348284542515383</v>
      </c>
      <c r="W496" s="1">
        <f t="shared" si="7"/>
        <v>1</v>
      </c>
    </row>
    <row r="497" spans="1:23" x14ac:dyDescent="0.25">
      <c r="A497" s="142" t="s">
        <v>484</v>
      </c>
      <c r="B497" s="77"/>
      <c r="C497" s="77"/>
      <c r="D497" s="77"/>
      <c r="E497" s="77">
        <v>3.6350972534060935</v>
      </c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>
        <v>4.1953699101620252</v>
      </c>
      <c r="S497" s="77"/>
      <c r="T497" s="77"/>
      <c r="U497" s="77"/>
      <c r="V497" s="77">
        <v>7.8304671635681187</v>
      </c>
      <c r="W497" s="1">
        <f t="shared" si="7"/>
        <v>2</v>
      </c>
    </row>
    <row r="498" spans="1:23" x14ac:dyDescent="0.25">
      <c r="A498" s="142" t="s">
        <v>379</v>
      </c>
      <c r="B498" s="77">
        <v>1.0121888300573323</v>
      </c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>
        <v>1.0121888300573323</v>
      </c>
      <c r="W498" s="1">
        <f t="shared" si="7"/>
        <v>1</v>
      </c>
    </row>
    <row r="499" spans="1:23" x14ac:dyDescent="0.25">
      <c r="A499" s="142" t="s">
        <v>104</v>
      </c>
      <c r="B499" s="77"/>
      <c r="C499" s="77">
        <v>1.6637370200854142</v>
      </c>
      <c r="D499" s="77"/>
      <c r="E499" s="77"/>
      <c r="F499" s="77"/>
      <c r="G499" s="77"/>
      <c r="H499" s="77"/>
      <c r="I499" s="77">
        <v>3.0453307531836078</v>
      </c>
      <c r="J499" s="77"/>
      <c r="K499" s="77"/>
      <c r="L499" s="77"/>
      <c r="M499" s="77"/>
      <c r="N499" s="77"/>
      <c r="O499" s="77"/>
      <c r="P499" s="77">
        <v>4.6249507309766917</v>
      </c>
      <c r="Q499" s="77">
        <v>4.5357341480861786</v>
      </c>
      <c r="R499" s="77"/>
      <c r="S499" s="77"/>
      <c r="T499" s="77">
        <v>5.8790105227099554</v>
      </c>
      <c r="U499" s="77"/>
      <c r="V499" s="77">
        <v>19.748763175041848</v>
      </c>
      <c r="W499" s="1">
        <f t="shared" si="7"/>
        <v>5</v>
      </c>
    </row>
    <row r="500" spans="1:23" x14ac:dyDescent="0.25">
      <c r="A500" s="142" t="s">
        <v>473</v>
      </c>
      <c r="B500" s="77"/>
      <c r="C500" s="77"/>
      <c r="D500" s="77"/>
      <c r="E500" s="77">
        <v>3.374161194986943</v>
      </c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>
        <v>3.6986631640052425</v>
      </c>
      <c r="T500" s="77"/>
      <c r="U500" s="77"/>
      <c r="V500" s="77">
        <v>7.072824358992186</v>
      </c>
      <c r="W500" s="1">
        <f t="shared" si="7"/>
        <v>2</v>
      </c>
    </row>
    <row r="501" spans="1:23" x14ac:dyDescent="0.25">
      <c r="A501" s="142" t="s">
        <v>384</v>
      </c>
      <c r="B501" s="77">
        <v>2.1698755353981349</v>
      </c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>
        <v>2.1698755353981349</v>
      </c>
      <c r="W501" s="1">
        <f t="shared" si="7"/>
        <v>1</v>
      </c>
    </row>
    <row r="502" spans="1:23" x14ac:dyDescent="0.25">
      <c r="A502" s="142" t="s">
        <v>720</v>
      </c>
      <c r="B502" s="77"/>
      <c r="C502" s="77"/>
      <c r="D502" s="77"/>
      <c r="E502" s="77"/>
      <c r="F502" s="77"/>
      <c r="G502" s="77">
        <v>5.3926986313984795</v>
      </c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>
        <v>5.3926986313984795</v>
      </c>
      <c r="W502" s="1">
        <f t="shared" si="7"/>
        <v>1</v>
      </c>
    </row>
    <row r="503" spans="1:23" x14ac:dyDescent="0.25">
      <c r="A503" s="142" t="s">
        <v>187</v>
      </c>
      <c r="B503" s="77">
        <v>1.970843943946375</v>
      </c>
      <c r="C503" s="77"/>
      <c r="D503" s="77"/>
      <c r="E503" s="77"/>
      <c r="F503" s="77"/>
      <c r="G503" s="77"/>
      <c r="H503" s="77"/>
      <c r="I503" s="77"/>
      <c r="J503" s="77"/>
      <c r="K503" s="77">
        <v>0.32042203078103493</v>
      </c>
      <c r="L503" s="77">
        <v>2.2733708512852169</v>
      </c>
      <c r="M503" s="77"/>
      <c r="N503" s="77"/>
      <c r="O503" s="77"/>
      <c r="P503" s="77"/>
      <c r="Q503" s="77"/>
      <c r="R503" s="77"/>
      <c r="S503" s="77">
        <v>4.5522182062489183</v>
      </c>
      <c r="T503" s="77"/>
      <c r="U503" s="77"/>
      <c r="V503" s="77">
        <v>9.1168550322615456</v>
      </c>
      <c r="W503" s="1">
        <f t="shared" si="7"/>
        <v>4</v>
      </c>
    </row>
    <row r="504" spans="1:23" x14ac:dyDescent="0.25">
      <c r="A504" s="142" t="s">
        <v>309</v>
      </c>
      <c r="B504" s="77"/>
      <c r="C504" s="77"/>
      <c r="D504" s="77"/>
      <c r="E504" s="77">
        <v>7.4542357454024195</v>
      </c>
      <c r="F504" s="77"/>
      <c r="G504" s="77"/>
      <c r="H504" s="77"/>
      <c r="I504" s="77"/>
      <c r="J504" s="77"/>
      <c r="K504" s="77"/>
      <c r="L504" s="77"/>
      <c r="M504" s="77">
        <v>3.0245552018799584</v>
      </c>
      <c r="N504" s="77"/>
      <c r="O504" s="77"/>
      <c r="P504" s="77"/>
      <c r="Q504" s="77"/>
      <c r="R504" s="77"/>
      <c r="S504" s="77"/>
      <c r="T504" s="77"/>
      <c r="U504" s="77"/>
      <c r="V504" s="77">
        <v>10.478790947282377</v>
      </c>
      <c r="W504" s="1">
        <f t="shared" si="7"/>
        <v>2</v>
      </c>
    </row>
    <row r="505" spans="1:23" x14ac:dyDescent="0.25">
      <c r="A505" s="142" t="s">
        <v>658</v>
      </c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>
        <v>0.84465335801281249</v>
      </c>
      <c r="S505" s="77"/>
      <c r="T505" s="77"/>
      <c r="U505" s="77"/>
      <c r="V505" s="77">
        <v>0.84465335801281249</v>
      </c>
      <c r="W505" s="1">
        <f t="shared" si="7"/>
        <v>1</v>
      </c>
    </row>
    <row r="506" spans="1:23" x14ac:dyDescent="0.25">
      <c r="A506" s="142" t="s">
        <v>789</v>
      </c>
      <c r="B506" s="77"/>
      <c r="C506" s="77"/>
      <c r="D506" s="77"/>
      <c r="E506" s="77"/>
      <c r="F506" s="77"/>
      <c r="G506" s="77"/>
      <c r="H506" s="77">
        <v>2.2101455411383157</v>
      </c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>
        <v>2.2101455411383157</v>
      </c>
      <c r="W506" s="1">
        <f t="shared" si="7"/>
        <v>1</v>
      </c>
    </row>
    <row r="507" spans="1:23" x14ac:dyDescent="0.25">
      <c r="A507" s="142" t="s">
        <v>263</v>
      </c>
      <c r="B507" s="77"/>
      <c r="C507" s="77"/>
      <c r="D507" s="77">
        <v>2.0303973169199239</v>
      </c>
      <c r="E507" s="77"/>
      <c r="F507" s="77"/>
      <c r="G507" s="77"/>
      <c r="H507" s="77"/>
      <c r="I507" s="77"/>
      <c r="J507" s="77"/>
      <c r="K507" s="77"/>
      <c r="L507" s="77"/>
      <c r="M507" s="77"/>
      <c r="N507" s="77">
        <v>1.605427385590861</v>
      </c>
      <c r="O507" s="77"/>
      <c r="P507" s="77"/>
      <c r="Q507" s="77"/>
      <c r="R507" s="77">
        <v>2.60675372963281</v>
      </c>
      <c r="S507" s="77"/>
      <c r="T507" s="77"/>
      <c r="U507" s="77"/>
      <c r="V507" s="77">
        <v>6.2425784321435955</v>
      </c>
      <c r="W507" s="1">
        <f t="shared" si="7"/>
        <v>3</v>
      </c>
    </row>
    <row r="508" spans="1:23" x14ac:dyDescent="0.25">
      <c r="A508" s="142" t="s">
        <v>516</v>
      </c>
      <c r="B508" s="77"/>
      <c r="C508" s="77"/>
      <c r="D508" s="77"/>
      <c r="E508" s="77"/>
      <c r="F508" s="77">
        <v>2.5719805032888647</v>
      </c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>
        <v>2.5719805032888647</v>
      </c>
      <c r="W508" s="1">
        <f t="shared" si="7"/>
        <v>1</v>
      </c>
    </row>
    <row r="509" spans="1:23" x14ac:dyDescent="0.25">
      <c r="A509" s="142" t="s">
        <v>171</v>
      </c>
      <c r="B509" s="77">
        <v>5.5672957090527282</v>
      </c>
      <c r="C509" s="77"/>
      <c r="D509" s="77"/>
      <c r="E509" s="77"/>
      <c r="F509" s="77"/>
      <c r="G509" s="77"/>
      <c r="H509" s="77"/>
      <c r="I509" s="77"/>
      <c r="J509" s="77"/>
      <c r="K509" s="77"/>
      <c r="L509" s="77">
        <v>5.8329078730552997</v>
      </c>
      <c r="M509" s="77"/>
      <c r="N509" s="77"/>
      <c r="O509" s="77"/>
      <c r="P509" s="77"/>
      <c r="Q509" s="77"/>
      <c r="R509" s="77"/>
      <c r="S509" s="77"/>
      <c r="T509" s="77"/>
      <c r="U509" s="77"/>
      <c r="V509" s="77">
        <v>11.400203582108027</v>
      </c>
      <c r="W509" s="1">
        <f t="shared" si="7"/>
        <v>2</v>
      </c>
    </row>
    <row r="510" spans="1:23" x14ac:dyDescent="0.25">
      <c r="A510" s="142" t="s">
        <v>303</v>
      </c>
      <c r="B510" s="77">
        <v>1.3625571959401734</v>
      </c>
      <c r="C510" s="77"/>
      <c r="D510" s="77"/>
      <c r="E510" s="77"/>
      <c r="F510" s="77"/>
      <c r="G510" s="77"/>
      <c r="H510" s="77">
        <v>0.78873514589110283</v>
      </c>
      <c r="I510" s="77"/>
      <c r="J510" s="77"/>
      <c r="K510" s="77"/>
      <c r="L510" s="77">
        <v>1.186505127667111</v>
      </c>
      <c r="M510" s="77"/>
      <c r="N510" s="77"/>
      <c r="O510" s="77"/>
      <c r="P510" s="77"/>
      <c r="Q510" s="77"/>
      <c r="R510" s="77"/>
      <c r="S510" s="77"/>
      <c r="T510" s="77"/>
      <c r="U510" s="77"/>
      <c r="V510" s="77">
        <v>3.3377974694983874</v>
      </c>
      <c r="W510" s="1">
        <f t="shared" si="7"/>
        <v>3</v>
      </c>
    </row>
    <row r="511" spans="1:23" x14ac:dyDescent="0.25">
      <c r="A511" s="142" t="s">
        <v>801</v>
      </c>
      <c r="B511" s="77"/>
      <c r="C511" s="77"/>
      <c r="D511" s="77"/>
      <c r="E511" s="77"/>
      <c r="F511" s="77"/>
      <c r="G511" s="77"/>
      <c r="H511" s="77">
        <v>0.97659046142543382</v>
      </c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>
        <v>0.97659046142543382</v>
      </c>
      <c r="W511" s="1">
        <f t="shared" si="7"/>
        <v>1</v>
      </c>
    </row>
    <row r="512" spans="1:23" x14ac:dyDescent="0.25">
      <c r="A512" s="142" t="s">
        <v>342</v>
      </c>
      <c r="B512" s="77"/>
      <c r="C512" s="77"/>
      <c r="D512" s="77">
        <v>3.0264064146570862</v>
      </c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>
        <v>3.193135549199785</v>
      </c>
      <c r="S512" s="77"/>
      <c r="T512" s="77"/>
      <c r="U512" s="77"/>
      <c r="V512" s="77">
        <v>6.2195419638568712</v>
      </c>
      <c r="W512" s="1">
        <f t="shared" si="7"/>
        <v>2</v>
      </c>
    </row>
    <row r="513" spans="1:23" x14ac:dyDescent="0.25">
      <c r="A513" s="142" t="s">
        <v>610</v>
      </c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>
        <v>0.54364641183073059</v>
      </c>
      <c r="S513" s="77"/>
      <c r="T513" s="77"/>
      <c r="U513" s="77"/>
      <c r="V513" s="77">
        <v>0.54364641183073059</v>
      </c>
      <c r="W513" s="1">
        <f t="shared" si="7"/>
        <v>1</v>
      </c>
    </row>
    <row r="514" spans="1:23" x14ac:dyDescent="0.25">
      <c r="A514" s="142" t="s">
        <v>624</v>
      </c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>
        <v>9.8893980144528584</v>
      </c>
      <c r="S514" s="77"/>
      <c r="T514" s="77"/>
      <c r="U514" s="77"/>
      <c r="V514" s="77">
        <v>9.8893980144528584</v>
      </c>
      <c r="W514" s="1">
        <f t="shared" si="7"/>
        <v>1</v>
      </c>
    </row>
    <row r="515" spans="1:23" x14ac:dyDescent="0.25">
      <c r="A515" s="142" t="s">
        <v>606</v>
      </c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>
        <v>2.7237772569492993</v>
      </c>
      <c r="S515" s="77"/>
      <c r="T515" s="77"/>
      <c r="U515" s="77"/>
      <c r="V515" s="77">
        <v>2.7237772569492993</v>
      </c>
      <c r="W515" s="1">
        <f t="shared" si="7"/>
        <v>1</v>
      </c>
    </row>
    <row r="516" spans="1:23" x14ac:dyDescent="0.25">
      <c r="A516" s="142" t="s">
        <v>472</v>
      </c>
      <c r="B516" s="77"/>
      <c r="C516" s="77"/>
      <c r="D516" s="77"/>
      <c r="E516" s="77">
        <v>3.3835173035653749</v>
      </c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>
        <v>4.2361827756641173</v>
      </c>
      <c r="T516" s="77"/>
      <c r="U516" s="77"/>
      <c r="V516" s="77">
        <v>7.6197000792294922</v>
      </c>
      <c r="W516" s="1">
        <f t="shared" si="7"/>
        <v>2</v>
      </c>
    </row>
    <row r="517" spans="1:23" x14ac:dyDescent="0.25">
      <c r="A517" s="142" t="s">
        <v>813</v>
      </c>
      <c r="B517" s="77"/>
      <c r="C517" s="77"/>
      <c r="D517" s="77"/>
      <c r="E517" s="77"/>
      <c r="F517" s="77"/>
      <c r="G517" s="77"/>
      <c r="H517" s="77"/>
      <c r="I517" s="77"/>
      <c r="J517" s="77"/>
      <c r="K517" s="77">
        <v>0.91813000292389568</v>
      </c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>
        <v>0.91813000292389568</v>
      </c>
      <c r="W517" s="1">
        <f t="shared" si="7"/>
        <v>1</v>
      </c>
    </row>
    <row r="518" spans="1:23" x14ac:dyDescent="0.25">
      <c r="A518" s="142" t="s">
        <v>656</v>
      </c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>
        <v>5.9031549353729176</v>
      </c>
      <c r="S518" s="77"/>
      <c r="T518" s="77"/>
      <c r="U518" s="77"/>
      <c r="V518" s="77">
        <v>5.9031549353729176</v>
      </c>
      <c r="W518" s="1">
        <f t="shared" ref="W518:W581" si="8">COUNT(B518:U518)</f>
        <v>1</v>
      </c>
    </row>
    <row r="519" spans="1:23" x14ac:dyDescent="0.25">
      <c r="A519" s="142" t="s">
        <v>375</v>
      </c>
      <c r="B519" s="77">
        <v>1.752268898960168</v>
      </c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>
        <v>1.752268898960168</v>
      </c>
      <c r="W519" s="1">
        <f t="shared" si="8"/>
        <v>1</v>
      </c>
    </row>
    <row r="520" spans="1:23" x14ac:dyDescent="0.25">
      <c r="A520" s="142" t="s">
        <v>250</v>
      </c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>
        <v>1.4996966034848582</v>
      </c>
      <c r="O520" s="77"/>
      <c r="P520" s="77"/>
      <c r="Q520" s="77"/>
      <c r="R520" s="77"/>
      <c r="S520" s="77"/>
      <c r="T520" s="77"/>
      <c r="U520" s="77"/>
      <c r="V520" s="77">
        <v>1.4996966034848582</v>
      </c>
      <c r="W520" s="1">
        <f t="shared" si="8"/>
        <v>1</v>
      </c>
    </row>
    <row r="521" spans="1:23" x14ac:dyDescent="0.25">
      <c r="A521" s="142" t="s">
        <v>93</v>
      </c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>
        <v>9.0867055481473962</v>
      </c>
      <c r="Q521" s="77"/>
      <c r="R521" s="77"/>
      <c r="S521" s="77"/>
      <c r="T521" s="77"/>
      <c r="U521" s="77">
        <v>7.9623451271724557</v>
      </c>
      <c r="V521" s="77">
        <v>17.049050675319851</v>
      </c>
      <c r="W521" s="1">
        <f t="shared" si="8"/>
        <v>2</v>
      </c>
    </row>
    <row r="522" spans="1:23" x14ac:dyDescent="0.25">
      <c r="A522" s="142" t="s">
        <v>417</v>
      </c>
      <c r="B522" s="77">
        <v>1.2247512126977751</v>
      </c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>
        <v>1.2247512126977751</v>
      </c>
      <c r="W522" s="1">
        <f t="shared" si="8"/>
        <v>1</v>
      </c>
    </row>
    <row r="523" spans="1:23" x14ac:dyDescent="0.25">
      <c r="A523" s="142" t="s">
        <v>588</v>
      </c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>
        <v>11.688014600389769</v>
      </c>
      <c r="T523" s="77"/>
      <c r="U523" s="77"/>
      <c r="V523" s="77">
        <v>11.688014600389769</v>
      </c>
      <c r="W523" s="1">
        <f t="shared" si="8"/>
        <v>1</v>
      </c>
    </row>
    <row r="524" spans="1:23" x14ac:dyDescent="0.25">
      <c r="A524" s="142" t="s">
        <v>742</v>
      </c>
      <c r="B524" s="77"/>
      <c r="C524" s="77"/>
      <c r="D524" s="77"/>
      <c r="E524" s="77"/>
      <c r="F524" s="77"/>
      <c r="G524" s="77"/>
      <c r="H524" s="77"/>
      <c r="I524" s="77"/>
      <c r="J524" s="77"/>
      <c r="K524" s="77">
        <v>0.83153430401638462</v>
      </c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>
        <v>0.83153430401638462</v>
      </c>
      <c r="W524" s="1">
        <f t="shared" si="8"/>
        <v>1</v>
      </c>
    </row>
    <row r="525" spans="1:23" x14ac:dyDescent="0.25">
      <c r="A525" s="142" t="s">
        <v>811</v>
      </c>
      <c r="B525" s="77"/>
      <c r="C525" s="77"/>
      <c r="D525" s="77"/>
      <c r="E525" s="77"/>
      <c r="F525" s="77"/>
      <c r="G525" s="77"/>
      <c r="H525" s="77"/>
      <c r="I525" s="77"/>
      <c r="J525" s="77"/>
      <c r="K525" s="77">
        <v>0.98252534175367956</v>
      </c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>
        <v>0.98252534175367956</v>
      </c>
      <c r="W525" s="1">
        <f t="shared" si="8"/>
        <v>1</v>
      </c>
    </row>
    <row r="526" spans="1:23" x14ac:dyDescent="0.25">
      <c r="A526" s="142" t="s">
        <v>522</v>
      </c>
      <c r="B526" s="77"/>
      <c r="C526" s="77"/>
      <c r="D526" s="77"/>
      <c r="E526" s="77"/>
      <c r="F526" s="77">
        <v>0.2324912558272226</v>
      </c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>
        <v>0.2324912558272226</v>
      </c>
      <c r="W526" s="1">
        <f t="shared" si="8"/>
        <v>1</v>
      </c>
    </row>
    <row r="527" spans="1:23" x14ac:dyDescent="0.25">
      <c r="A527" s="142" t="s">
        <v>511</v>
      </c>
      <c r="B527" s="77"/>
      <c r="C527" s="77"/>
      <c r="D527" s="77"/>
      <c r="E527" s="77"/>
      <c r="F527" s="77">
        <v>0.36622472214776663</v>
      </c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>
        <v>0.36622472214776663</v>
      </c>
      <c r="W527" s="1">
        <f t="shared" si="8"/>
        <v>1</v>
      </c>
    </row>
    <row r="528" spans="1:23" x14ac:dyDescent="0.25">
      <c r="A528" s="142" t="s">
        <v>201</v>
      </c>
      <c r="B528" s="77"/>
      <c r="C528" s="77"/>
      <c r="D528" s="77"/>
      <c r="E528" s="77"/>
      <c r="F528" s="77"/>
      <c r="G528" s="77"/>
      <c r="H528" s="77"/>
      <c r="I528" s="77">
        <v>4.8167667385683526</v>
      </c>
      <c r="J528" s="77"/>
      <c r="K528" s="77"/>
      <c r="L528" s="77">
        <v>3.4200648438759531</v>
      </c>
      <c r="M528" s="77"/>
      <c r="N528" s="77"/>
      <c r="O528" s="77"/>
      <c r="P528" s="77"/>
      <c r="Q528" s="77"/>
      <c r="R528" s="77"/>
      <c r="S528" s="77"/>
      <c r="T528" s="77"/>
      <c r="U528" s="77"/>
      <c r="V528" s="77">
        <v>8.2368315824443066</v>
      </c>
      <c r="W528" s="1">
        <f t="shared" si="8"/>
        <v>2</v>
      </c>
    </row>
    <row r="529" spans="1:23" x14ac:dyDescent="0.25">
      <c r="A529" s="142" t="s">
        <v>240</v>
      </c>
      <c r="B529" s="77">
        <v>1.3967136859184741</v>
      </c>
      <c r="C529" s="77"/>
      <c r="D529" s="77"/>
      <c r="E529" s="77"/>
      <c r="F529" s="77"/>
      <c r="G529" s="77"/>
      <c r="H529" s="77"/>
      <c r="I529" s="77"/>
      <c r="J529" s="77"/>
      <c r="K529" s="77"/>
      <c r="L529" s="77">
        <v>1.1702846926703323</v>
      </c>
      <c r="M529" s="77"/>
      <c r="N529" s="77"/>
      <c r="O529" s="77"/>
      <c r="P529" s="77"/>
      <c r="Q529" s="77"/>
      <c r="R529" s="77"/>
      <c r="S529" s="77"/>
      <c r="T529" s="77"/>
      <c r="U529" s="77"/>
      <c r="V529" s="77">
        <v>2.5669983785888064</v>
      </c>
      <c r="W529" s="1">
        <f t="shared" si="8"/>
        <v>2</v>
      </c>
    </row>
    <row r="530" spans="1:23" x14ac:dyDescent="0.25">
      <c r="A530" s="142" t="s">
        <v>583</v>
      </c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>
        <v>2.5449662905458474</v>
      </c>
      <c r="T530" s="77"/>
      <c r="U530" s="77"/>
      <c r="V530" s="77">
        <v>2.5449662905458474</v>
      </c>
      <c r="W530" s="1">
        <f t="shared" si="8"/>
        <v>1</v>
      </c>
    </row>
    <row r="531" spans="1:23" x14ac:dyDescent="0.25">
      <c r="A531" s="142" t="s">
        <v>729</v>
      </c>
      <c r="B531" s="77"/>
      <c r="C531" s="77"/>
      <c r="D531" s="77"/>
      <c r="E531" s="77"/>
      <c r="F531" s="77"/>
      <c r="G531" s="77"/>
      <c r="H531" s="77"/>
      <c r="I531" s="77"/>
      <c r="J531" s="77"/>
      <c r="K531" s="77">
        <v>1.6332408822797624</v>
      </c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>
        <v>1.6332408822797624</v>
      </c>
      <c r="W531" s="1">
        <f t="shared" si="8"/>
        <v>1</v>
      </c>
    </row>
    <row r="532" spans="1:23" x14ac:dyDescent="0.25">
      <c r="A532" s="142" t="s">
        <v>348</v>
      </c>
      <c r="B532" s="77"/>
      <c r="C532" s="77"/>
      <c r="D532" s="77">
        <v>0.39586888227184408</v>
      </c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>
        <v>0.39586888227184408</v>
      </c>
      <c r="W532" s="1">
        <f t="shared" si="8"/>
        <v>1</v>
      </c>
    </row>
    <row r="533" spans="1:23" x14ac:dyDescent="0.25">
      <c r="A533" s="142" t="s">
        <v>427</v>
      </c>
      <c r="B533" s="77"/>
      <c r="C533" s="77">
        <v>2.9904422819237246</v>
      </c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>
        <v>2.9904422819237246</v>
      </c>
      <c r="W533" s="1">
        <f t="shared" si="8"/>
        <v>1</v>
      </c>
    </row>
    <row r="534" spans="1:23" x14ac:dyDescent="0.25">
      <c r="A534" s="142" t="s">
        <v>451</v>
      </c>
      <c r="B534" s="77"/>
      <c r="C534" s="77">
        <v>2.1685352578699519</v>
      </c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>
        <v>2.1685352578699519</v>
      </c>
      <c r="W534" s="1">
        <f t="shared" si="8"/>
        <v>1</v>
      </c>
    </row>
    <row r="535" spans="1:23" x14ac:dyDescent="0.25">
      <c r="A535" s="142" t="s">
        <v>428</v>
      </c>
      <c r="B535" s="77"/>
      <c r="C535" s="77">
        <v>2.6092043616499101</v>
      </c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>
        <v>2.6092043616499101</v>
      </c>
      <c r="W535" s="1">
        <f t="shared" si="8"/>
        <v>1</v>
      </c>
    </row>
    <row r="536" spans="1:23" x14ac:dyDescent="0.25">
      <c r="A536" s="142" t="s">
        <v>477</v>
      </c>
      <c r="B536" s="77"/>
      <c r="C536" s="77"/>
      <c r="D536" s="77"/>
      <c r="E536" s="77">
        <v>5.8356929993826405</v>
      </c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>
        <v>5.8356929993826405</v>
      </c>
      <c r="W536" s="1">
        <f t="shared" si="8"/>
        <v>1</v>
      </c>
    </row>
    <row r="537" spans="1:23" x14ac:dyDescent="0.25">
      <c r="A537" s="142" t="s">
        <v>555</v>
      </c>
      <c r="B537" s="77"/>
      <c r="C537" s="77"/>
      <c r="D537" s="77"/>
      <c r="E537" s="77">
        <v>6.9387478904781492</v>
      </c>
      <c r="F537" s="77"/>
      <c r="G537" s="77">
        <v>3.4055591107606107</v>
      </c>
      <c r="H537" s="77">
        <v>3.2903728142908277</v>
      </c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>
        <v>13.634679815529589</v>
      </c>
      <c r="W537" s="1">
        <f t="shared" si="8"/>
        <v>3</v>
      </c>
    </row>
    <row r="538" spans="1:23" x14ac:dyDescent="0.25">
      <c r="A538" s="142" t="s">
        <v>681</v>
      </c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>
        <v>5.4654237894902664</v>
      </c>
      <c r="R538" s="77"/>
      <c r="S538" s="77"/>
      <c r="T538" s="77"/>
      <c r="U538" s="77"/>
      <c r="V538" s="77">
        <v>5.4654237894902664</v>
      </c>
      <c r="W538" s="1">
        <f t="shared" si="8"/>
        <v>1</v>
      </c>
    </row>
    <row r="539" spans="1:23" x14ac:dyDescent="0.25">
      <c r="A539" s="142" t="s">
        <v>97</v>
      </c>
      <c r="B539" s="77"/>
      <c r="C539" s="77">
        <v>3.0595347262510342</v>
      </c>
      <c r="D539" s="77"/>
      <c r="E539" s="77"/>
      <c r="F539" s="77"/>
      <c r="G539" s="77"/>
      <c r="H539" s="77"/>
      <c r="I539" s="77">
        <v>4.1443520458449177</v>
      </c>
      <c r="J539" s="77"/>
      <c r="K539" s="77"/>
      <c r="L539" s="77"/>
      <c r="M539" s="77"/>
      <c r="N539" s="77"/>
      <c r="O539" s="77"/>
      <c r="P539" s="77">
        <v>7.6587857976235023</v>
      </c>
      <c r="Q539" s="77">
        <v>14.781295499516306</v>
      </c>
      <c r="R539" s="77"/>
      <c r="S539" s="77"/>
      <c r="T539" s="77"/>
      <c r="U539" s="77">
        <v>10.452277041757537</v>
      </c>
      <c r="V539" s="77">
        <v>40.096245110993294</v>
      </c>
      <c r="W539" s="1">
        <f t="shared" si="8"/>
        <v>5</v>
      </c>
    </row>
    <row r="540" spans="1:23" x14ac:dyDescent="0.25">
      <c r="A540" s="142" t="s">
        <v>575</v>
      </c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>
        <v>3.1863272141864072</v>
      </c>
      <c r="T540" s="77"/>
      <c r="U540" s="77"/>
      <c r="V540" s="77">
        <v>3.1863272141864072</v>
      </c>
      <c r="W540" s="1">
        <f t="shared" si="8"/>
        <v>1</v>
      </c>
    </row>
    <row r="541" spans="1:23" x14ac:dyDescent="0.25">
      <c r="A541" s="142" t="s">
        <v>686</v>
      </c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>
        <v>14.037887000267659</v>
      </c>
      <c r="R541" s="77"/>
      <c r="S541" s="77"/>
      <c r="T541" s="77"/>
      <c r="U541" s="77"/>
      <c r="V541" s="77">
        <v>14.037887000267659</v>
      </c>
      <c r="W541" s="1">
        <f t="shared" si="8"/>
        <v>1</v>
      </c>
    </row>
    <row r="542" spans="1:23" x14ac:dyDescent="0.25">
      <c r="A542" s="142" t="s">
        <v>367</v>
      </c>
      <c r="B542" s="77">
        <v>3.2294499578942948</v>
      </c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>
        <v>3.2294499578942948</v>
      </c>
      <c r="W542" s="1">
        <f t="shared" si="8"/>
        <v>1</v>
      </c>
    </row>
    <row r="543" spans="1:23" x14ac:dyDescent="0.25">
      <c r="A543" s="142" t="s">
        <v>163</v>
      </c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>
        <v>1.8602142676764264</v>
      </c>
      <c r="N543" s="77"/>
      <c r="O543" s="77"/>
      <c r="P543" s="77"/>
      <c r="Q543" s="77"/>
      <c r="R543" s="77"/>
      <c r="S543" s="77"/>
      <c r="T543" s="77"/>
      <c r="U543" s="77"/>
      <c r="V543" s="77">
        <v>1.8602142676764264</v>
      </c>
      <c r="W543" s="1">
        <f t="shared" si="8"/>
        <v>1</v>
      </c>
    </row>
    <row r="544" spans="1:23" x14ac:dyDescent="0.25">
      <c r="A544" s="142" t="s">
        <v>631</v>
      </c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>
        <v>3.8835753397668937</v>
      </c>
      <c r="S544" s="77"/>
      <c r="T544" s="77"/>
      <c r="U544" s="77"/>
      <c r="V544" s="77">
        <v>3.8835753397668937</v>
      </c>
      <c r="W544" s="1">
        <f t="shared" si="8"/>
        <v>1</v>
      </c>
    </row>
    <row r="545" spans="1:23" x14ac:dyDescent="0.25">
      <c r="A545" s="142" t="s">
        <v>785</v>
      </c>
      <c r="B545" s="77"/>
      <c r="C545" s="77"/>
      <c r="D545" s="77"/>
      <c r="E545" s="77"/>
      <c r="F545" s="77"/>
      <c r="G545" s="77"/>
      <c r="H545" s="77">
        <v>2.4611288692332476</v>
      </c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>
        <v>2.4611288692332476</v>
      </c>
      <c r="W545" s="1">
        <f t="shared" si="8"/>
        <v>1</v>
      </c>
    </row>
    <row r="546" spans="1:23" x14ac:dyDescent="0.25">
      <c r="A546" s="142" t="s">
        <v>779</v>
      </c>
      <c r="B546" s="77"/>
      <c r="C546" s="77"/>
      <c r="D546" s="77"/>
      <c r="E546" s="77"/>
      <c r="F546" s="77"/>
      <c r="G546" s="77"/>
      <c r="H546" s="77">
        <v>3.233301863448486</v>
      </c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>
        <v>3.233301863448486</v>
      </c>
      <c r="W546" s="1">
        <f t="shared" si="8"/>
        <v>1</v>
      </c>
    </row>
    <row r="547" spans="1:23" x14ac:dyDescent="0.25">
      <c r="A547" s="142" t="s">
        <v>298</v>
      </c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>
        <v>2.3100333764168433</v>
      </c>
      <c r="M547" s="77"/>
      <c r="N547" s="77"/>
      <c r="O547" s="77"/>
      <c r="P547" s="77"/>
      <c r="Q547" s="77"/>
      <c r="R547" s="77"/>
      <c r="S547" s="77"/>
      <c r="T547" s="77"/>
      <c r="U547" s="77"/>
      <c r="V547" s="77">
        <v>2.3100333764168433</v>
      </c>
      <c r="W547" s="1">
        <f t="shared" si="8"/>
        <v>1</v>
      </c>
    </row>
    <row r="548" spans="1:23" x14ac:dyDescent="0.25">
      <c r="A548" s="142" t="s">
        <v>773</v>
      </c>
      <c r="B548" s="77"/>
      <c r="C548" s="77"/>
      <c r="D548" s="77"/>
      <c r="E548" s="77"/>
      <c r="F548" s="77"/>
      <c r="G548" s="77"/>
      <c r="H548" s="77">
        <v>1.4156418278765681</v>
      </c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>
        <v>1.4156418278765681</v>
      </c>
      <c r="W548" s="1">
        <f t="shared" si="8"/>
        <v>1</v>
      </c>
    </row>
    <row r="549" spans="1:23" x14ac:dyDescent="0.25">
      <c r="A549" s="142" t="s">
        <v>776</v>
      </c>
      <c r="B549" s="77"/>
      <c r="C549" s="77"/>
      <c r="D549" s="77"/>
      <c r="E549" s="77"/>
      <c r="F549" s="77"/>
      <c r="G549" s="77"/>
      <c r="H549" s="77">
        <v>4.6394065439148653</v>
      </c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>
        <v>4.6394065439148653</v>
      </c>
      <c r="W549" s="1">
        <f t="shared" si="8"/>
        <v>1</v>
      </c>
    </row>
    <row r="550" spans="1:23" x14ac:dyDescent="0.25">
      <c r="A550" s="142" t="s">
        <v>318</v>
      </c>
      <c r="B550" s="77">
        <v>3.7883593418870962</v>
      </c>
      <c r="C550" s="77"/>
      <c r="D550" s="77"/>
      <c r="E550" s="77"/>
      <c r="F550" s="77"/>
      <c r="G550" s="77"/>
      <c r="H550" s="77"/>
      <c r="I550" s="77"/>
      <c r="J550" s="77"/>
      <c r="K550" s="77"/>
      <c r="L550" s="77">
        <v>3.7621127422393306</v>
      </c>
      <c r="M550" s="77"/>
      <c r="N550" s="77"/>
      <c r="O550" s="77"/>
      <c r="P550" s="77"/>
      <c r="Q550" s="77"/>
      <c r="R550" s="77"/>
      <c r="S550" s="77"/>
      <c r="T550" s="77">
        <v>9.9160630204310269</v>
      </c>
      <c r="U550" s="77"/>
      <c r="V550" s="77">
        <v>17.466535104557455</v>
      </c>
      <c r="W550" s="1">
        <f t="shared" si="8"/>
        <v>3</v>
      </c>
    </row>
    <row r="551" spans="1:23" x14ac:dyDescent="0.25">
      <c r="A551" s="142" t="s">
        <v>486</v>
      </c>
      <c r="B551" s="77"/>
      <c r="C551" s="77"/>
      <c r="D551" s="77"/>
      <c r="E551" s="77">
        <v>3.5262556855985414</v>
      </c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>
        <v>3.5262556855985414</v>
      </c>
      <c r="W551" s="1">
        <f t="shared" si="8"/>
        <v>1</v>
      </c>
    </row>
    <row r="552" spans="1:23" x14ac:dyDescent="0.25">
      <c r="A552" s="142" t="s">
        <v>369</v>
      </c>
      <c r="B552" s="77">
        <v>2.376550523226368</v>
      </c>
      <c r="C552" s="77"/>
      <c r="D552" s="77"/>
      <c r="E552" s="77">
        <v>4.5253094548093564</v>
      </c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>
        <v>6.9018599780357244</v>
      </c>
      <c r="W552" s="1">
        <f t="shared" si="8"/>
        <v>2</v>
      </c>
    </row>
    <row r="553" spans="1:23" x14ac:dyDescent="0.25">
      <c r="A553" s="142" t="s">
        <v>305</v>
      </c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>
        <v>5.6757372762517715</v>
      </c>
      <c r="N553" s="77"/>
      <c r="O553" s="77"/>
      <c r="P553" s="77"/>
      <c r="Q553" s="77"/>
      <c r="R553" s="77"/>
      <c r="S553" s="77"/>
      <c r="T553" s="77"/>
      <c r="U553" s="77"/>
      <c r="V553" s="77">
        <v>5.6757372762517715</v>
      </c>
      <c r="W553" s="1">
        <f t="shared" si="8"/>
        <v>1</v>
      </c>
    </row>
    <row r="554" spans="1:23" x14ac:dyDescent="0.25">
      <c r="A554" s="142" t="s">
        <v>321</v>
      </c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>
        <v>9.2770934168591523</v>
      </c>
      <c r="N554" s="77"/>
      <c r="O554" s="77"/>
      <c r="P554" s="77"/>
      <c r="Q554" s="77"/>
      <c r="R554" s="77"/>
      <c r="S554" s="77"/>
      <c r="T554" s="77"/>
      <c r="U554" s="77"/>
      <c r="V554" s="77">
        <v>9.2770934168591523</v>
      </c>
      <c r="W554" s="1">
        <f t="shared" si="8"/>
        <v>1</v>
      </c>
    </row>
    <row r="555" spans="1:23" x14ac:dyDescent="0.25">
      <c r="A555" s="142" t="s">
        <v>191</v>
      </c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>
        <v>1.1525150406945164</v>
      </c>
      <c r="M555" s="77"/>
      <c r="N555" s="77"/>
      <c r="O555" s="77"/>
      <c r="P555" s="77"/>
      <c r="Q555" s="77"/>
      <c r="R555" s="77"/>
      <c r="S555" s="77"/>
      <c r="T555" s="77"/>
      <c r="U555" s="77"/>
      <c r="V555" s="77">
        <v>1.1525150406945164</v>
      </c>
      <c r="W555" s="1">
        <f t="shared" si="8"/>
        <v>1</v>
      </c>
    </row>
    <row r="556" spans="1:23" x14ac:dyDescent="0.25">
      <c r="A556" s="142" t="s">
        <v>288</v>
      </c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>
        <v>0.92049443282268639</v>
      </c>
      <c r="O556" s="77"/>
      <c r="P556" s="77"/>
      <c r="Q556" s="77"/>
      <c r="R556" s="77"/>
      <c r="S556" s="77"/>
      <c r="T556" s="77"/>
      <c r="U556" s="77"/>
      <c r="V556" s="77">
        <v>0.92049443282268639</v>
      </c>
      <c r="W556" s="1">
        <f t="shared" si="8"/>
        <v>1</v>
      </c>
    </row>
    <row r="557" spans="1:23" x14ac:dyDescent="0.25">
      <c r="A557" s="142" t="s">
        <v>632</v>
      </c>
      <c r="B557" s="77"/>
      <c r="C557" s="77"/>
      <c r="D557" s="77"/>
      <c r="E557" s="77"/>
      <c r="F557" s="77"/>
      <c r="G557" s="77"/>
      <c r="H557" s="77">
        <v>1.8955910590708327</v>
      </c>
      <c r="I557" s="77"/>
      <c r="J557" s="77"/>
      <c r="K557" s="77"/>
      <c r="L557" s="77"/>
      <c r="M557" s="77"/>
      <c r="N557" s="77"/>
      <c r="O557" s="77"/>
      <c r="P557" s="77"/>
      <c r="Q557" s="77"/>
      <c r="R557" s="77">
        <v>3.2429836413439195</v>
      </c>
      <c r="S557" s="77"/>
      <c r="T557" s="77"/>
      <c r="U557" s="77"/>
      <c r="V557" s="77">
        <v>5.1385747004147522</v>
      </c>
      <c r="W557" s="1">
        <f t="shared" si="8"/>
        <v>2</v>
      </c>
    </row>
    <row r="558" spans="1:23" x14ac:dyDescent="0.25">
      <c r="A558" s="142" t="s">
        <v>306</v>
      </c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>
        <v>4.2315808524900671</v>
      </c>
      <c r="N558" s="77"/>
      <c r="O558" s="77"/>
      <c r="P558" s="77"/>
      <c r="Q558" s="77"/>
      <c r="R558" s="77"/>
      <c r="S558" s="77"/>
      <c r="T558" s="77"/>
      <c r="U558" s="77"/>
      <c r="V558" s="77">
        <v>4.2315808524900671</v>
      </c>
      <c r="W558" s="1">
        <f t="shared" si="8"/>
        <v>1</v>
      </c>
    </row>
    <row r="559" spans="1:23" x14ac:dyDescent="0.25">
      <c r="A559" s="142" t="s">
        <v>326</v>
      </c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>
        <v>2.0089819003377851</v>
      </c>
      <c r="N559" s="77"/>
      <c r="O559" s="77"/>
      <c r="P559" s="77"/>
      <c r="Q559" s="77"/>
      <c r="R559" s="77"/>
      <c r="S559" s="77"/>
      <c r="T559" s="77"/>
      <c r="U559" s="77"/>
      <c r="V559" s="77">
        <v>2.0089819003377851</v>
      </c>
      <c r="W559" s="1">
        <f t="shared" si="8"/>
        <v>1</v>
      </c>
    </row>
    <row r="560" spans="1:23" x14ac:dyDescent="0.25">
      <c r="A560" s="142" t="s">
        <v>276</v>
      </c>
      <c r="B560" s="77"/>
      <c r="C560" s="77"/>
      <c r="D560" s="77">
        <v>0.59044735347834909</v>
      </c>
      <c r="E560" s="77"/>
      <c r="F560" s="77">
        <v>0.96521372909815373</v>
      </c>
      <c r="G560" s="77"/>
      <c r="H560" s="77"/>
      <c r="I560" s="77"/>
      <c r="J560" s="77"/>
      <c r="K560" s="77"/>
      <c r="L560" s="77"/>
      <c r="M560" s="77"/>
      <c r="N560" s="77">
        <v>0.49985377307767009</v>
      </c>
      <c r="O560" s="77"/>
      <c r="P560" s="77"/>
      <c r="Q560" s="77"/>
      <c r="R560" s="77"/>
      <c r="S560" s="77"/>
      <c r="T560" s="77"/>
      <c r="U560" s="77"/>
      <c r="V560" s="77">
        <v>2.0555148556541729</v>
      </c>
      <c r="W560" s="1">
        <f t="shared" si="8"/>
        <v>3</v>
      </c>
    </row>
    <row r="561" spans="1:23" x14ac:dyDescent="0.25">
      <c r="A561" s="142" t="s">
        <v>299</v>
      </c>
      <c r="B561" s="77"/>
      <c r="C561" s="77">
        <v>3.6992082405835567</v>
      </c>
      <c r="D561" s="77"/>
      <c r="E561" s="77"/>
      <c r="F561" s="77"/>
      <c r="G561" s="77"/>
      <c r="H561" s="77"/>
      <c r="I561" s="77"/>
      <c r="J561" s="77"/>
      <c r="K561" s="77"/>
      <c r="L561" s="77">
        <v>2.2896406508005835</v>
      </c>
      <c r="M561" s="77"/>
      <c r="N561" s="77"/>
      <c r="O561" s="77"/>
      <c r="P561" s="77"/>
      <c r="Q561" s="77"/>
      <c r="R561" s="77"/>
      <c r="S561" s="77"/>
      <c r="T561" s="77"/>
      <c r="U561" s="77"/>
      <c r="V561" s="77">
        <v>5.9888488913841407</v>
      </c>
      <c r="W561" s="1">
        <f t="shared" si="8"/>
        <v>2</v>
      </c>
    </row>
    <row r="562" spans="1:23" x14ac:dyDescent="0.25">
      <c r="A562" s="142" t="s">
        <v>260</v>
      </c>
      <c r="B562" s="77"/>
      <c r="C562" s="77"/>
      <c r="D562" s="77"/>
      <c r="E562" s="77"/>
      <c r="F562" s="77">
        <v>3.4084422605121878</v>
      </c>
      <c r="G562" s="77"/>
      <c r="H562" s="77"/>
      <c r="I562" s="77"/>
      <c r="J562" s="77"/>
      <c r="K562" s="77">
        <v>3.8024361272656297</v>
      </c>
      <c r="L562" s="77"/>
      <c r="M562" s="77"/>
      <c r="N562" s="77">
        <v>3.3224953039520497</v>
      </c>
      <c r="O562" s="77"/>
      <c r="P562" s="77"/>
      <c r="Q562" s="77"/>
      <c r="R562" s="77"/>
      <c r="S562" s="77"/>
      <c r="T562" s="77"/>
      <c r="U562" s="77"/>
      <c r="V562" s="77">
        <v>10.533373691729867</v>
      </c>
      <c r="W562" s="1">
        <f t="shared" si="8"/>
        <v>3</v>
      </c>
    </row>
    <row r="563" spans="1:23" x14ac:dyDescent="0.25">
      <c r="A563" s="142" t="s">
        <v>759</v>
      </c>
      <c r="B563" s="77"/>
      <c r="C563" s="77"/>
      <c r="D563" s="77"/>
      <c r="E563" s="77"/>
      <c r="F563" s="77"/>
      <c r="G563" s="77"/>
      <c r="H563" s="77">
        <v>2.5506586115603835</v>
      </c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>
        <v>2.5506586115603835</v>
      </c>
      <c r="W563" s="1">
        <f t="shared" si="8"/>
        <v>1</v>
      </c>
    </row>
    <row r="564" spans="1:23" x14ac:dyDescent="0.25">
      <c r="A564" s="142" t="s">
        <v>158</v>
      </c>
      <c r="B564" s="77"/>
      <c r="C564" s="77">
        <v>2.5835795824513199</v>
      </c>
      <c r="D564" s="77"/>
      <c r="E564" s="77">
        <v>4.5183709989529506</v>
      </c>
      <c r="F564" s="77"/>
      <c r="G564" s="77"/>
      <c r="H564" s="77"/>
      <c r="I564" s="77">
        <v>2.7763920932125132</v>
      </c>
      <c r="J564" s="77"/>
      <c r="K564" s="77"/>
      <c r="L564" s="77"/>
      <c r="M564" s="77">
        <v>2.3240311942031666</v>
      </c>
      <c r="N564" s="77"/>
      <c r="O564" s="77"/>
      <c r="P564" s="77"/>
      <c r="Q564" s="77"/>
      <c r="R564" s="77"/>
      <c r="S564" s="77">
        <v>3.4878833338967179</v>
      </c>
      <c r="T564" s="77"/>
      <c r="U564" s="77"/>
      <c r="V564" s="77">
        <v>15.690257202716669</v>
      </c>
      <c r="W564" s="1">
        <f t="shared" si="8"/>
        <v>5</v>
      </c>
    </row>
    <row r="565" spans="1:23" x14ac:dyDescent="0.25">
      <c r="A565" s="142" t="s">
        <v>341</v>
      </c>
      <c r="B565" s="77"/>
      <c r="C565" s="77"/>
      <c r="D565" s="77">
        <v>3.2270662313793377</v>
      </c>
      <c r="E565" s="77"/>
      <c r="F565" s="77">
        <v>2.9588553646397711</v>
      </c>
      <c r="G565" s="77"/>
      <c r="H565" s="77"/>
      <c r="I565" s="77"/>
      <c r="J565" s="77"/>
      <c r="K565" s="77">
        <v>2.0300675757327804</v>
      </c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>
        <v>8.2159891717518896</v>
      </c>
      <c r="W565" s="1">
        <f t="shared" si="8"/>
        <v>3</v>
      </c>
    </row>
    <row r="566" spans="1:23" x14ac:dyDescent="0.25">
      <c r="A566" s="142" t="s">
        <v>144</v>
      </c>
      <c r="B566" s="77"/>
      <c r="C566" s="77">
        <v>2.6085860835895036</v>
      </c>
      <c r="D566" s="77"/>
      <c r="E566" s="77"/>
      <c r="F566" s="77"/>
      <c r="G566" s="77"/>
      <c r="H566" s="77"/>
      <c r="I566" s="77">
        <v>2.2640022434482421</v>
      </c>
      <c r="J566" s="77"/>
      <c r="K566" s="77"/>
      <c r="L566" s="77"/>
      <c r="M566" s="77">
        <v>3.5742252235288134</v>
      </c>
      <c r="N566" s="77"/>
      <c r="O566" s="77"/>
      <c r="P566" s="77"/>
      <c r="Q566" s="77"/>
      <c r="R566" s="77"/>
      <c r="S566" s="77">
        <v>3.7181813429643191</v>
      </c>
      <c r="T566" s="77">
        <v>4.2675359771824812</v>
      </c>
      <c r="U566" s="77"/>
      <c r="V566" s="77">
        <v>16.432530870713361</v>
      </c>
      <c r="W566" s="1">
        <f t="shared" si="8"/>
        <v>5</v>
      </c>
    </row>
    <row r="567" spans="1:23" x14ac:dyDescent="0.25">
      <c r="A567" s="142" t="s">
        <v>431</v>
      </c>
      <c r="B567" s="77"/>
      <c r="C567" s="77">
        <v>7.726504917598958</v>
      </c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>
        <v>7.726504917598958</v>
      </c>
      <c r="W567" s="1">
        <f t="shared" si="8"/>
        <v>1</v>
      </c>
    </row>
    <row r="568" spans="1:23" x14ac:dyDescent="0.25">
      <c r="A568" s="142" t="s">
        <v>441</v>
      </c>
      <c r="B568" s="77"/>
      <c r="C568" s="77">
        <v>4.7185722744385838</v>
      </c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>
        <v>12.435710088552748</v>
      </c>
      <c r="R568" s="77"/>
      <c r="S568" s="77"/>
      <c r="T568" s="77"/>
      <c r="U568" s="77"/>
      <c r="V568" s="77">
        <v>17.154282362991331</v>
      </c>
      <c r="W568" s="1">
        <f t="shared" si="8"/>
        <v>2</v>
      </c>
    </row>
    <row r="569" spans="1:23" x14ac:dyDescent="0.25">
      <c r="A569" s="142" t="s">
        <v>389</v>
      </c>
      <c r="B569" s="77">
        <v>4.02162405995991</v>
      </c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>
        <v>2.5765022931673012</v>
      </c>
      <c r="U569" s="77"/>
      <c r="V569" s="77">
        <v>6.5981263531272116</v>
      </c>
      <c r="W569" s="1">
        <f t="shared" si="8"/>
        <v>2</v>
      </c>
    </row>
    <row r="570" spans="1:23" x14ac:dyDescent="0.25">
      <c r="A570" s="142" t="s">
        <v>408</v>
      </c>
      <c r="B570" s="77">
        <v>1.9478827253390834</v>
      </c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>
        <v>1.9478827253390834</v>
      </c>
      <c r="W570" s="1">
        <f t="shared" si="8"/>
        <v>1</v>
      </c>
    </row>
    <row r="571" spans="1:23" x14ac:dyDescent="0.25">
      <c r="A571" s="142" t="s">
        <v>72</v>
      </c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>
        <v>25.578759273005677</v>
      </c>
      <c r="P571" s="77"/>
      <c r="Q571" s="77"/>
      <c r="R571" s="77"/>
      <c r="S571" s="77"/>
      <c r="T571" s="77"/>
      <c r="U571" s="77"/>
      <c r="V571" s="77">
        <v>25.578759273005677</v>
      </c>
      <c r="W571" s="1">
        <f t="shared" si="8"/>
        <v>1</v>
      </c>
    </row>
    <row r="572" spans="1:23" x14ac:dyDescent="0.25">
      <c r="A572" s="142" t="s">
        <v>503</v>
      </c>
      <c r="B572" s="77"/>
      <c r="C572" s="77"/>
      <c r="D572" s="77"/>
      <c r="E572" s="77"/>
      <c r="F572" s="77">
        <v>1.9912300867000827</v>
      </c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>
        <v>1.9912300867000827</v>
      </c>
      <c r="W572" s="1">
        <f t="shared" si="8"/>
        <v>1</v>
      </c>
    </row>
    <row r="573" spans="1:23" x14ac:dyDescent="0.25">
      <c r="A573" s="142" t="s">
        <v>554</v>
      </c>
      <c r="B573" s="77"/>
      <c r="C573" s="77"/>
      <c r="D573" s="77"/>
      <c r="E573" s="77">
        <v>2.9670433976106088</v>
      </c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>
        <v>2.9670433976106088</v>
      </c>
      <c r="W573" s="1">
        <f t="shared" si="8"/>
        <v>1</v>
      </c>
    </row>
    <row r="574" spans="1:23" x14ac:dyDescent="0.25">
      <c r="A574" s="142" t="s">
        <v>199</v>
      </c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>
        <v>3.5847347983502629</v>
      </c>
      <c r="M574" s="77"/>
      <c r="N574" s="77"/>
      <c r="O574" s="77"/>
      <c r="P574" s="77"/>
      <c r="Q574" s="77"/>
      <c r="R574" s="77"/>
      <c r="S574" s="77"/>
      <c r="T574" s="77"/>
      <c r="U574" s="77"/>
      <c r="V574" s="77">
        <v>3.5847347983502629</v>
      </c>
      <c r="W574" s="1">
        <f t="shared" si="8"/>
        <v>1</v>
      </c>
    </row>
    <row r="575" spans="1:23" x14ac:dyDescent="0.25">
      <c r="A575" s="142" t="s">
        <v>69</v>
      </c>
      <c r="B575" s="77"/>
      <c r="C575" s="77">
        <v>6.1653684479109589</v>
      </c>
      <c r="D575" s="77"/>
      <c r="E575" s="77"/>
      <c r="F575" s="77"/>
      <c r="G575" s="77"/>
      <c r="H575" s="77"/>
      <c r="I575" s="77">
        <v>5.1761957277189152</v>
      </c>
      <c r="J575" s="77"/>
      <c r="K575" s="77"/>
      <c r="L575" s="77"/>
      <c r="M575" s="77"/>
      <c r="N575" s="77"/>
      <c r="O575" s="77">
        <v>28.644677032917802</v>
      </c>
      <c r="P575" s="77"/>
      <c r="Q575" s="77">
        <v>13.878643248377957</v>
      </c>
      <c r="R575" s="77"/>
      <c r="S575" s="77"/>
      <c r="T575" s="77"/>
      <c r="U575" s="77">
        <v>15.304151752571519</v>
      </c>
      <c r="V575" s="77">
        <v>69.16903620949715</v>
      </c>
      <c r="W575" s="1">
        <f t="shared" si="8"/>
        <v>5</v>
      </c>
    </row>
    <row r="576" spans="1:23" x14ac:dyDescent="0.25">
      <c r="A576" s="142" t="s">
        <v>743</v>
      </c>
      <c r="B576" s="77"/>
      <c r="C576" s="77"/>
      <c r="D576" s="77"/>
      <c r="E576" s="77"/>
      <c r="F576" s="77"/>
      <c r="G576" s="77"/>
      <c r="H576" s="77"/>
      <c r="I576" s="77"/>
      <c r="J576" s="77"/>
      <c r="K576" s="77">
        <v>0.80208983663845024</v>
      </c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>
        <v>0.80208983663845024</v>
      </c>
      <c r="W576" s="1">
        <f t="shared" si="8"/>
        <v>1</v>
      </c>
    </row>
    <row r="577" spans="1:23" x14ac:dyDescent="0.25">
      <c r="A577" s="142" t="s">
        <v>713</v>
      </c>
      <c r="B577" s="77"/>
      <c r="C577" s="77"/>
      <c r="D577" s="77"/>
      <c r="E577" s="77"/>
      <c r="F577" s="77"/>
      <c r="G577" s="77"/>
      <c r="H577" s="77"/>
      <c r="I577" s="77"/>
      <c r="J577" s="77">
        <v>1.6499719726240065</v>
      </c>
      <c r="K577" s="77">
        <v>1.7715888430553959</v>
      </c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>
        <v>3.4215608156794026</v>
      </c>
      <c r="W577" s="1">
        <f t="shared" si="8"/>
        <v>2</v>
      </c>
    </row>
    <row r="578" spans="1:23" x14ac:dyDescent="0.25">
      <c r="A578" s="142" t="s">
        <v>705</v>
      </c>
      <c r="B578" s="77"/>
      <c r="C578" s="77"/>
      <c r="D578" s="77"/>
      <c r="E578" s="77"/>
      <c r="F578" s="77"/>
      <c r="G578" s="77"/>
      <c r="H578" s="77"/>
      <c r="I578" s="77"/>
      <c r="J578" s="77">
        <v>1.1098346498050862</v>
      </c>
      <c r="K578" s="77">
        <v>1.1164817556277771</v>
      </c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>
        <v>2.226316405432863</v>
      </c>
      <c r="W578" s="1">
        <f t="shared" si="8"/>
        <v>2</v>
      </c>
    </row>
    <row r="579" spans="1:23" x14ac:dyDescent="0.25">
      <c r="A579" s="142" t="s">
        <v>485</v>
      </c>
      <c r="B579" s="77"/>
      <c r="C579" s="77"/>
      <c r="D579" s="77"/>
      <c r="E579" s="77">
        <v>3.6083519953453642</v>
      </c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>
        <v>5.0368513566990814</v>
      </c>
      <c r="S579" s="77"/>
      <c r="T579" s="77"/>
      <c r="U579" s="77"/>
      <c r="V579" s="77">
        <v>8.6452033520444456</v>
      </c>
      <c r="W579" s="1">
        <f t="shared" si="8"/>
        <v>2</v>
      </c>
    </row>
    <row r="580" spans="1:23" x14ac:dyDescent="0.25">
      <c r="A580" s="142" t="s">
        <v>398</v>
      </c>
      <c r="B580" s="77">
        <v>2.5998849102813639</v>
      </c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>
        <v>3.7160831014550917</v>
      </c>
      <c r="S580" s="77"/>
      <c r="T580" s="77"/>
      <c r="U580" s="77"/>
      <c r="V580" s="77">
        <v>6.3159680117364552</v>
      </c>
      <c r="W580" s="1">
        <f t="shared" si="8"/>
        <v>2</v>
      </c>
    </row>
    <row r="581" spans="1:23" x14ac:dyDescent="0.25">
      <c r="A581" s="142" t="s">
        <v>542</v>
      </c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>
        <v>1.1401520532784133</v>
      </c>
      <c r="U581" s="77"/>
      <c r="V581" s="77">
        <v>1.1401520532784133</v>
      </c>
      <c r="W581" s="1">
        <f t="shared" si="8"/>
        <v>1</v>
      </c>
    </row>
    <row r="582" spans="1:23" x14ac:dyDescent="0.25">
      <c r="A582" s="142" t="s">
        <v>331</v>
      </c>
      <c r="B582" s="77"/>
      <c r="C582" s="77">
        <v>5.364072339074359</v>
      </c>
      <c r="D582" s="77"/>
      <c r="E582" s="77"/>
      <c r="F582" s="77"/>
      <c r="G582" s="77"/>
      <c r="H582" s="77"/>
      <c r="I582" s="77"/>
      <c r="J582" s="77"/>
      <c r="K582" s="77">
        <v>3.1857063934644123</v>
      </c>
      <c r="L582" s="77"/>
      <c r="M582" s="77"/>
      <c r="N582" s="77"/>
      <c r="O582" s="77"/>
      <c r="P582" s="77">
        <v>9.6996637699241131</v>
      </c>
      <c r="Q582" s="77"/>
      <c r="R582" s="77"/>
      <c r="S582" s="77"/>
      <c r="T582" s="77">
        <v>7.6512518770204068</v>
      </c>
      <c r="U582" s="77"/>
      <c r="V582" s="77">
        <v>25.900694379483291</v>
      </c>
      <c r="W582" s="1">
        <f t="shared" ref="W582:W645" si="9">COUNT(B582:U582)</f>
        <v>4</v>
      </c>
    </row>
    <row r="583" spans="1:23" x14ac:dyDescent="0.25">
      <c r="A583" s="142" t="s">
        <v>257</v>
      </c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>
        <v>1.0860050693592362</v>
      </c>
      <c r="O583" s="77"/>
      <c r="P583" s="77"/>
      <c r="Q583" s="77"/>
      <c r="R583" s="77"/>
      <c r="S583" s="77"/>
      <c r="T583" s="77"/>
      <c r="U583" s="77"/>
      <c r="V583" s="77">
        <v>1.0860050693592362</v>
      </c>
      <c r="W583" s="1">
        <f t="shared" si="9"/>
        <v>1</v>
      </c>
    </row>
    <row r="584" spans="1:23" x14ac:dyDescent="0.25">
      <c r="A584" s="142" t="s">
        <v>476</v>
      </c>
      <c r="B584" s="77"/>
      <c r="C584" s="77"/>
      <c r="D584" s="77"/>
      <c r="E584" s="77">
        <v>6.9390598658343645</v>
      </c>
      <c r="F584" s="77"/>
      <c r="G584" s="77"/>
      <c r="H584" s="77"/>
      <c r="I584" s="77">
        <v>3.0877182671657617</v>
      </c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>
        <v>10.026778133000127</v>
      </c>
      <c r="W584" s="1">
        <f t="shared" si="9"/>
        <v>2</v>
      </c>
    </row>
    <row r="585" spans="1:23" x14ac:dyDescent="0.25">
      <c r="A585" s="142" t="s">
        <v>422</v>
      </c>
      <c r="B585" s="77">
        <v>0.8423754768328483</v>
      </c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>
        <v>0.8423754768328483</v>
      </c>
      <c r="W585" s="1">
        <f t="shared" si="9"/>
        <v>1</v>
      </c>
    </row>
    <row r="586" spans="1:23" x14ac:dyDescent="0.25">
      <c r="A586" s="142" t="s">
        <v>814</v>
      </c>
      <c r="B586" s="77"/>
      <c r="C586" s="77"/>
      <c r="D586" s="77"/>
      <c r="E586" s="77"/>
      <c r="F586" s="77"/>
      <c r="G586" s="77"/>
      <c r="H586" s="77"/>
      <c r="I586" s="77"/>
      <c r="J586" s="77"/>
      <c r="K586" s="77">
        <v>0.80611684894750302</v>
      </c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>
        <v>0.80611684894750302</v>
      </c>
      <c r="W586" s="1">
        <f t="shared" si="9"/>
        <v>1</v>
      </c>
    </row>
    <row r="587" spans="1:23" x14ac:dyDescent="0.25">
      <c r="A587" s="142" t="s">
        <v>421</v>
      </c>
      <c r="B587" s="77">
        <v>0.84260956972575041</v>
      </c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>
        <v>0.84260956972575041</v>
      </c>
      <c r="W587" s="1">
        <f t="shared" si="9"/>
        <v>1</v>
      </c>
    </row>
    <row r="588" spans="1:23" x14ac:dyDescent="0.25">
      <c r="A588" s="142" t="s">
        <v>675</v>
      </c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>
        <v>3.7788236565046103</v>
      </c>
      <c r="R588" s="77"/>
      <c r="S588" s="77"/>
      <c r="T588" s="77"/>
      <c r="U588" s="77"/>
      <c r="V588" s="77">
        <v>3.7788236565046103</v>
      </c>
      <c r="W588" s="1">
        <f t="shared" si="9"/>
        <v>1</v>
      </c>
    </row>
    <row r="589" spans="1:23" x14ac:dyDescent="0.25">
      <c r="A589" s="142" t="s">
        <v>467</v>
      </c>
      <c r="B589" s="77"/>
      <c r="C589" s="77"/>
      <c r="D589" s="77"/>
      <c r="E589" s="77">
        <v>5.4100894064587228</v>
      </c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>
        <v>5.4100894064587228</v>
      </c>
      <c r="W589" s="1">
        <f t="shared" si="9"/>
        <v>1</v>
      </c>
    </row>
    <row r="590" spans="1:23" x14ac:dyDescent="0.25">
      <c r="A590" s="142" t="s">
        <v>572</v>
      </c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>
        <v>2.0351307074037415</v>
      </c>
      <c r="T590" s="77"/>
      <c r="U590" s="77"/>
      <c r="V590" s="77">
        <v>2.0351307074037415</v>
      </c>
      <c r="W590" s="1">
        <f t="shared" si="9"/>
        <v>1</v>
      </c>
    </row>
    <row r="591" spans="1:23" x14ac:dyDescent="0.25">
      <c r="A591" s="142" t="s">
        <v>188</v>
      </c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>
        <v>2.2075137332025161</v>
      </c>
      <c r="M591" s="77"/>
      <c r="N591" s="77"/>
      <c r="O591" s="77"/>
      <c r="P591" s="77"/>
      <c r="Q591" s="77"/>
      <c r="R591" s="77"/>
      <c r="S591" s="77"/>
      <c r="T591" s="77"/>
      <c r="U591" s="77"/>
      <c r="V591" s="77">
        <v>2.2075137332025161</v>
      </c>
      <c r="W591" s="1">
        <f t="shared" si="9"/>
        <v>1</v>
      </c>
    </row>
    <row r="592" spans="1:23" x14ac:dyDescent="0.25">
      <c r="A592" s="142" t="s">
        <v>119</v>
      </c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>
        <v>3.794001837527528</v>
      </c>
      <c r="N592" s="77"/>
      <c r="O592" s="77"/>
      <c r="P592" s="77"/>
      <c r="Q592" s="77"/>
      <c r="R592" s="77"/>
      <c r="S592" s="77"/>
      <c r="T592" s="77"/>
      <c r="U592" s="77"/>
      <c r="V592" s="77">
        <v>3.794001837527528</v>
      </c>
      <c r="W592" s="1">
        <f t="shared" si="9"/>
        <v>1</v>
      </c>
    </row>
    <row r="593" spans="1:23" x14ac:dyDescent="0.25">
      <c r="A593" s="142" t="s">
        <v>380</v>
      </c>
      <c r="B593" s="77">
        <v>0.99703336927819808</v>
      </c>
      <c r="C593" s="77"/>
      <c r="D593" s="77"/>
      <c r="E593" s="77"/>
      <c r="F593" s="77"/>
      <c r="G593" s="77">
        <v>2.052606035625383</v>
      </c>
      <c r="H593" s="77"/>
      <c r="I593" s="77"/>
      <c r="J593" s="77"/>
      <c r="K593" s="77">
        <v>1.0639462241411684</v>
      </c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>
        <v>4.1135856290447492</v>
      </c>
      <c r="W593" s="1">
        <f t="shared" si="9"/>
        <v>3</v>
      </c>
    </row>
    <row r="594" spans="1:23" x14ac:dyDescent="0.25">
      <c r="A594" s="142" t="s">
        <v>123</v>
      </c>
      <c r="B594" s="77">
        <v>2.2667765159279143</v>
      </c>
      <c r="C594" s="77"/>
      <c r="D594" s="77"/>
      <c r="E594" s="77">
        <v>4.2382026624437819</v>
      </c>
      <c r="F594" s="77"/>
      <c r="G594" s="77"/>
      <c r="H594" s="77"/>
      <c r="I594" s="77"/>
      <c r="J594" s="77"/>
      <c r="K594" s="77"/>
      <c r="L594" s="77"/>
      <c r="M594" s="77">
        <v>2.2347400357774005</v>
      </c>
      <c r="N594" s="77"/>
      <c r="O594" s="77"/>
      <c r="P594" s="77"/>
      <c r="Q594" s="77"/>
      <c r="R594" s="77">
        <v>3.441011807321098</v>
      </c>
      <c r="S594" s="77"/>
      <c r="T594" s="77"/>
      <c r="U594" s="77"/>
      <c r="V594" s="77">
        <v>12.180731021470196</v>
      </c>
      <c r="W594" s="1">
        <f t="shared" si="9"/>
        <v>4</v>
      </c>
    </row>
    <row r="595" spans="1:23" x14ac:dyDescent="0.25">
      <c r="A595" s="142" t="s">
        <v>71</v>
      </c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>
        <v>25.935740331203011</v>
      </c>
      <c r="P595" s="77"/>
      <c r="Q595" s="77">
        <v>18.469940100652028</v>
      </c>
      <c r="R595" s="77"/>
      <c r="S595" s="77"/>
      <c r="T595" s="77"/>
      <c r="U595" s="77">
        <v>12.838301308043361</v>
      </c>
      <c r="V595" s="77">
        <v>57.243981739898402</v>
      </c>
      <c r="W595" s="1">
        <f t="shared" si="9"/>
        <v>3</v>
      </c>
    </row>
    <row r="596" spans="1:23" x14ac:dyDescent="0.25">
      <c r="A596" s="142" t="s">
        <v>411</v>
      </c>
      <c r="B596" s="77">
        <v>1.8482226568648443</v>
      </c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>
        <v>2.4273360023519479</v>
      </c>
      <c r="U596" s="77"/>
      <c r="V596" s="77">
        <v>4.2755586592167925</v>
      </c>
      <c r="W596" s="1">
        <f t="shared" si="9"/>
        <v>2</v>
      </c>
    </row>
    <row r="597" spans="1:23" x14ac:dyDescent="0.25">
      <c r="A597" s="142" t="s">
        <v>207</v>
      </c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>
        <v>2.9070638235352124</v>
      </c>
      <c r="M597" s="77"/>
      <c r="N597" s="77"/>
      <c r="O597" s="77"/>
      <c r="P597" s="77"/>
      <c r="Q597" s="77"/>
      <c r="R597" s="77"/>
      <c r="S597" s="77"/>
      <c r="T597" s="77"/>
      <c r="U597" s="77"/>
      <c r="V597" s="77">
        <v>2.9070638235352124</v>
      </c>
      <c r="W597" s="1">
        <f t="shared" si="9"/>
        <v>1</v>
      </c>
    </row>
    <row r="598" spans="1:23" x14ac:dyDescent="0.25">
      <c r="A598" s="142" t="s">
        <v>233</v>
      </c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>
        <v>1.7834019941809627</v>
      </c>
      <c r="M598" s="77"/>
      <c r="N598" s="77"/>
      <c r="O598" s="77"/>
      <c r="P598" s="77"/>
      <c r="Q598" s="77"/>
      <c r="R598" s="77">
        <v>3.5124371623057549</v>
      </c>
      <c r="S598" s="77"/>
      <c r="T598" s="77"/>
      <c r="U598" s="77"/>
      <c r="V598" s="77">
        <v>5.2958391564867178</v>
      </c>
      <c r="W598" s="1">
        <f t="shared" si="9"/>
        <v>2</v>
      </c>
    </row>
    <row r="599" spans="1:23" x14ac:dyDescent="0.25">
      <c r="A599" s="142" t="s">
        <v>699</v>
      </c>
      <c r="B599" s="77"/>
      <c r="C599" s="77"/>
      <c r="D599" s="77"/>
      <c r="E599" s="77"/>
      <c r="F599" s="77"/>
      <c r="G599" s="77"/>
      <c r="H599" s="77"/>
      <c r="I599" s="77"/>
      <c r="J599" s="77">
        <v>3.7628564925678214</v>
      </c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>
        <v>3.7628564925678214</v>
      </c>
      <c r="W599" s="1">
        <f t="shared" si="9"/>
        <v>1</v>
      </c>
    </row>
    <row r="600" spans="1:23" x14ac:dyDescent="0.25">
      <c r="A600" s="142" t="s">
        <v>527</v>
      </c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>
        <v>10.82553884969969</v>
      </c>
      <c r="R600" s="77"/>
      <c r="S600" s="77"/>
      <c r="T600" s="77"/>
      <c r="U600" s="77">
        <v>7.3720933373990087</v>
      </c>
      <c r="V600" s="77">
        <v>18.197632187098698</v>
      </c>
      <c r="W600" s="1">
        <f t="shared" si="9"/>
        <v>2</v>
      </c>
    </row>
    <row r="601" spans="1:23" x14ac:dyDescent="0.25">
      <c r="A601" s="142" t="s">
        <v>66</v>
      </c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>
        <v>28.644677032917802</v>
      </c>
      <c r="P601" s="77"/>
      <c r="Q601" s="77"/>
      <c r="R601" s="77"/>
      <c r="S601" s="77"/>
      <c r="T601" s="77"/>
      <c r="U601" s="77">
        <v>9.2570102300843953</v>
      </c>
      <c r="V601" s="77">
        <v>37.901687263002195</v>
      </c>
      <c r="W601" s="1">
        <f t="shared" si="9"/>
        <v>2</v>
      </c>
    </row>
    <row r="602" spans="1:23" x14ac:dyDescent="0.25">
      <c r="A602" s="142" t="s">
        <v>393</v>
      </c>
      <c r="B602" s="77">
        <v>3.4734419318002292</v>
      </c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>
        <v>3.4734419318002292</v>
      </c>
      <c r="W602" s="1">
        <f t="shared" si="9"/>
        <v>1</v>
      </c>
    </row>
    <row r="603" spans="1:23" x14ac:dyDescent="0.25">
      <c r="A603" s="142" t="s">
        <v>320</v>
      </c>
      <c r="B603" s="77">
        <v>0.62810802438882696</v>
      </c>
      <c r="C603" s="77"/>
      <c r="D603" s="77"/>
      <c r="E603" s="77"/>
      <c r="F603" s="77"/>
      <c r="G603" s="77"/>
      <c r="H603" s="77">
        <v>0.98232853339680004</v>
      </c>
      <c r="I603" s="77"/>
      <c r="J603" s="77">
        <v>0.5343281307325789</v>
      </c>
      <c r="K603" s="77"/>
      <c r="L603" s="77">
        <v>0.59767824284925553</v>
      </c>
      <c r="M603" s="77"/>
      <c r="N603" s="77"/>
      <c r="O603" s="77"/>
      <c r="P603" s="77"/>
      <c r="Q603" s="77"/>
      <c r="R603" s="77"/>
      <c r="S603" s="77"/>
      <c r="T603" s="77"/>
      <c r="U603" s="77"/>
      <c r="V603" s="77">
        <v>2.7424429313674614</v>
      </c>
      <c r="W603" s="1">
        <f t="shared" si="9"/>
        <v>4</v>
      </c>
    </row>
    <row r="604" spans="1:23" x14ac:dyDescent="0.25">
      <c r="A604" s="142" t="s">
        <v>189</v>
      </c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>
        <v>1.8613276133424117</v>
      </c>
      <c r="M604" s="77"/>
      <c r="N604" s="77"/>
      <c r="O604" s="77"/>
      <c r="P604" s="77"/>
      <c r="Q604" s="77"/>
      <c r="R604" s="77"/>
      <c r="S604" s="77"/>
      <c r="T604" s="77"/>
      <c r="U604" s="77"/>
      <c r="V604" s="77">
        <v>1.8613276133424117</v>
      </c>
      <c r="W604" s="1">
        <f t="shared" si="9"/>
        <v>1</v>
      </c>
    </row>
    <row r="605" spans="1:23" x14ac:dyDescent="0.25">
      <c r="A605" s="142" t="s">
        <v>111</v>
      </c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>
        <v>3.5750748342974381</v>
      </c>
      <c r="Q605" s="77"/>
      <c r="R605" s="77"/>
      <c r="S605" s="77"/>
      <c r="T605" s="77"/>
      <c r="U605" s="77"/>
      <c r="V605" s="77">
        <v>3.5750748342974381</v>
      </c>
      <c r="W605" s="1">
        <f t="shared" si="9"/>
        <v>1</v>
      </c>
    </row>
    <row r="606" spans="1:23" x14ac:dyDescent="0.25">
      <c r="A606" s="142" t="s">
        <v>135</v>
      </c>
      <c r="B606" s="77"/>
      <c r="C606" s="77">
        <v>3.7766260142356769</v>
      </c>
      <c r="D606" s="77"/>
      <c r="E606" s="77"/>
      <c r="F606" s="77"/>
      <c r="G606" s="77"/>
      <c r="H606" s="77"/>
      <c r="I606" s="77"/>
      <c r="J606" s="77"/>
      <c r="K606" s="77"/>
      <c r="L606" s="77"/>
      <c r="M606" s="77">
        <v>5.2155302437570068</v>
      </c>
      <c r="N606" s="77"/>
      <c r="O606" s="77"/>
      <c r="P606" s="77"/>
      <c r="Q606" s="77"/>
      <c r="R606" s="77"/>
      <c r="S606" s="77"/>
      <c r="T606" s="77"/>
      <c r="U606" s="77"/>
      <c r="V606" s="77">
        <v>8.9921562579926828</v>
      </c>
      <c r="W606" s="1">
        <f t="shared" si="9"/>
        <v>2</v>
      </c>
    </row>
    <row r="607" spans="1:23" x14ac:dyDescent="0.25">
      <c r="A607" s="142" t="s">
        <v>289</v>
      </c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>
        <v>2.2815044464803202</v>
      </c>
      <c r="M607" s="77"/>
      <c r="N607" s="77"/>
      <c r="O607" s="77"/>
      <c r="P607" s="77"/>
      <c r="Q607" s="77"/>
      <c r="R607" s="77"/>
      <c r="S607" s="77"/>
      <c r="T607" s="77"/>
      <c r="U607" s="77"/>
      <c r="V607" s="77">
        <v>2.2815044464803202</v>
      </c>
      <c r="W607" s="1">
        <f t="shared" si="9"/>
        <v>1</v>
      </c>
    </row>
    <row r="608" spans="1:23" x14ac:dyDescent="0.25">
      <c r="A608" s="142" t="s">
        <v>354</v>
      </c>
      <c r="B608" s="77"/>
      <c r="C608" s="77"/>
      <c r="D608" s="77">
        <v>2.2072286294190691</v>
      </c>
      <c r="E608" s="77"/>
      <c r="F608" s="77">
        <v>1.9614992852983237</v>
      </c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>
        <v>4.168727914717393</v>
      </c>
      <c r="W608" s="1">
        <f t="shared" si="9"/>
        <v>2</v>
      </c>
    </row>
    <row r="609" spans="1:23" x14ac:dyDescent="0.25">
      <c r="A609" s="142" t="s">
        <v>768</v>
      </c>
      <c r="B609" s="77"/>
      <c r="C609" s="77"/>
      <c r="D609" s="77"/>
      <c r="E609" s="77"/>
      <c r="F609" s="77"/>
      <c r="G609" s="77"/>
      <c r="H609" s="77">
        <v>1.7173887436119677</v>
      </c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>
        <v>1.7173887436119677</v>
      </c>
      <c r="W609" s="1">
        <f t="shared" si="9"/>
        <v>1</v>
      </c>
    </row>
    <row r="610" spans="1:23" x14ac:dyDescent="0.25">
      <c r="A610" s="142" t="s">
        <v>609</v>
      </c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>
        <v>0.33332855710896286</v>
      </c>
      <c r="S610" s="77"/>
      <c r="T610" s="77"/>
      <c r="U610" s="77"/>
      <c r="V610" s="77">
        <v>0.33332855710896286</v>
      </c>
      <c r="W610" s="1">
        <f t="shared" si="9"/>
        <v>1</v>
      </c>
    </row>
    <row r="611" spans="1:23" x14ac:dyDescent="0.25">
      <c r="A611" s="142" t="s">
        <v>648</v>
      </c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>
        <v>1.2770367789042307</v>
      </c>
      <c r="S611" s="77"/>
      <c r="T611" s="77"/>
      <c r="U611" s="77"/>
      <c r="V611" s="77">
        <v>1.2770367789042307</v>
      </c>
      <c r="W611" s="1">
        <f t="shared" si="9"/>
        <v>1</v>
      </c>
    </row>
    <row r="612" spans="1:23" x14ac:dyDescent="0.25">
      <c r="A612" s="142" t="s">
        <v>817</v>
      </c>
      <c r="B612" s="77"/>
      <c r="C612" s="77"/>
      <c r="D612" s="77"/>
      <c r="E612" s="77"/>
      <c r="F612" s="77"/>
      <c r="G612" s="77"/>
      <c r="H612" s="77"/>
      <c r="I612" s="77"/>
      <c r="J612" s="77"/>
      <c r="K612" s="77">
        <v>0.65350680100609881</v>
      </c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>
        <v>0.65350680100609881</v>
      </c>
      <c r="W612" s="1">
        <f t="shared" si="9"/>
        <v>1</v>
      </c>
    </row>
    <row r="613" spans="1:23" x14ac:dyDescent="0.25">
      <c r="A613" s="142" t="s">
        <v>248</v>
      </c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>
        <v>3.1634650716309483</v>
      </c>
      <c r="O613" s="77"/>
      <c r="P613" s="77"/>
      <c r="Q613" s="77"/>
      <c r="R613" s="77"/>
      <c r="S613" s="77"/>
      <c r="T613" s="77"/>
      <c r="U613" s="77"/>
      <c r="V613" s="77">
        <v>3.1634650716309483</v>
      </c>
      <c r="W613" s="1">
        <f t="shared" si="9"/>
        <v>1</v>
      </c>
    </row>
    <row r="614" spans="1:23" x14ac:dyDescent="0.25">
      <c r="A614" s="142" t="s">
        <v>502</v>
      </c>
      <c r="B614" s="77"/>
      <c r="C614" s="77"/>
      <c r="D614" s="77"/>
      <c r="E614" s="77"/>
      <c r="F614" s="77">
        <v>2.3370307535064176</v>
      </c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>
        <v>2.3370307535064176</v>
      </c>
      <c r="W614" s="1">
        <f t="shared" si="9"/>
        <v>1</v>
      </c>
    </row>
    <row r="615" spans="1:23" x14ac:dyDescent="0.25">
      <c r="A615" s="142" t="s">
        <v>685</v>
      </c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>
        <v>6.3348548612283446</v>
      </c>
      <c r="R615" s="77"/>
      <c r="S615" s="77"/>
      <c r="T615" s="77"/>
      <c r="U615" s="77"/>
      <c r="V615" s="77">
        <v>6.3348548612283446</v>
      </c>
      <c r="W615" s="1">
        <f t="shared" si="9"/>
        <v>1</v>
      </c>
    </row>
    <row r="616" spans="1:23" x14ac:dyDescent="0.25">
      <c r="A616" s="142" t="s">
        <v>677</v>
      </c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>
        <v>10.117114523074109</v>
      </c>
      <c r="R616" s="77"/>
      <c r="S616" s="77"/>
      <c r="T616" s="77"/>
      <c r="U616" s="77"/>
      <c r="V616" s="77">
        <v>10.117114523074109</v>
      </c>
      <c r="W616" s="1">
        <f t="shared" si="9"/>
        <v>1</v>
      </c>
    </row>
    <row r="617" spans="1:23" x14ac:dyDescent="0.25">
      <c r="A617" s="142" t="s">
        <v>662</v>
      </c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>
        <v>8.244855336291252</v>
      </c>
      <c r="S617" s="77"/>
      <c r="T617" s="77"/>
      <c r="U617" s="77"/>
      <c r="V617" s="77">
        <v>8.244855336291252</v>
      </c>
      <c r="W617" s="1">
        <f t="shared" si="9"/>
        <v>1</v>
      </c>
    </row>
    <row r="618" spans="1:23" x14ac:dyDescent="0.25">
      <c r="A618" s="142" t="s">
        <v>397</v>
      </c>
      <c r="B618" s="77">
        <v>2.6138173591314864</v>
      </c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>
        <v>2.6138173591314864</v>
      </c>
      <c r="W618" s="1">
        <f t="shared" si="9"/>
        <v>1</v>
      </c>
    </row>
    <row r="619" spans="1:23" x14ac:dyDescent="0.25">
      <c r="A619" s="142" t="s">
        <v>563</v>
      </c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>
        <v>13.32698862460575</v>
      </c>
      <c r="T619" s="77"/>
      <c r="U619" s="77"/>
      <c r="V619" s="77">
        <v>13.32698862460575</v>
      </c>
      <c r="W619" s="1">
        <f t="shared" si="9"/>
        <v>1</v>
      </c>
    </row>
    <row r="620" spans="1:23" x14ac:dyDescent="0.25">
      <c r="A620" s="142" t="s">
        <v>663</v>
      </c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>
        <v>0.32722072266733604</v>
      </c>
      <c r="S620" s="77"/>
      <c r="T620" s="77"/>
      <c r="U620" s="77"/>
      <c r="V620" s="77">
        <v>0.32722072266733604</v>
      </c>
      <c r="W620" s="1">
        <f t="shared" si="9"/>
        <v>1</v>
      </c>
    </row>
    <row r="621" spans="1:23" x14ac:dyDescent="0.25">
      <c r="A621" s="142" t="s">
        <v>676</v>
      </c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>
        <v>11.475897642310583</v>
      </c>
      <c r="R621" s="77"/>
      <c r="S621" s="77"/>
      <c r="T621" s="77"/>
      <c r="U621" s="77"/>
      <c r="V621" s="77">
        <v>11.475897642310583</v>
      </c>
      <c r="W621" s="1">
        <f t="shared" si="9"/>
        <v>1</v>
      </c>
    </row>
    <row r="622" spans="1:23" x14ac:dyDescent="0.25">
      <c r="A622" s="142" t="s">
        <v>758</v>
      </c>
      <c r="B622" s="77"/>
      <c r="C622" s="77"/>
      <c r="D622" s="77"/>
      <c r="E622" s="77"/>
      <c r="F622" s="77"/>
      <c r="G622" s="77"/>
      <c r="H622" s="77">
        <v>2.7045963248681932</v>
      </c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>
        <v>2.7045963248681932</v>
      </c>
      <c r="W622" s="1">
        <f t="shared" si="9"/>
        <v>1</v>
      </c>
    </row>
    <row r="623" spans="1:23" x14ac:dyDescent="0.25">
      <c r="A623" s="142" t="s">
        <v>746</v>
      </c>
      <c r="B623" s="77"/>
      <c r="C623" s="77"/>
      <c r="D623" s="77"/>
      <c r="E623" s="77"/>
      <c r="F623" s="77"/>
      <c r="G623" s="77"/>
      <c r="H623" s="77"/>
      <c r="I623" s="77"/>
      <c r="J623" s="77"/>
      <c r="K623" s="77">
        <v>0.7772916281104304</v>
      </c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>
        <v>0.7772916281104304</v>
      </c>
      <c r="W623" s="1">
        <f t="shared" si="9"/>
        <v>1</v>
      </c>
    </row>
    <row r="624" spans="1:23" x14ac:dyDescent="0.25">
      <c r="A624" s="142" t="s">
        <v>360</v>
      </c>
      <c r="B624" s="77"/>
      <c r="C624" s="77"/>
      <c r="D624" s="77">
        <v>0.73042649552543504</v>
      </c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>
        <v>0.73042649552543504</v>
      </c>
      <c r="W624" s="1">
        <f t="shared" si="9"/>
        <v>1</v>
      </c>
    </row>
    <row r="625" spans="1:23" x14ac:dyDescent="0.25">
      <c r="A625" s="142" t="s">
        <v>419</v>
      </c>
      <c r="B625" s="77">
        <v>1.014423273817268</v>
      </c>
      <c r="C625" s="77"/>
      <c r="D625" s="77"/>
      <c r="E625" s="77"/>
      <c r="F625" s="77"/>
      <c r="G625" s="77"/>
      <c r="H625" s="77">
        <v>0.98762798932366602</v>
      </c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>
        <v>2.0020512631409342</v>
      </c>
      <c r="W625" s="1">
        <f t="shared" si="9"/>
        <v>2</v>
      </c>
    </row>
    <row r="626" spans="1:23" x14ac:dyDescent="0.25">
      <c r="A626" s="142" t="s">
        <v>823</v>
      </c>
      <c r="B626" s="77"/>
      <c r="C626" s="77"/>
      <c r="D626" s="77"/>
      <c r="E626" s="77"/>
      <c r="F626" s="77"/>
      <c r="G626" s="77"/>
      <c r="H626" s="77"/>
      <c r="I626" s="77">
        <v>4.5952581149374394</v>
      </c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>
        <v>4.5952581149374394</v>
      </c>
      <c r="W626" s="1">
        <f t="shared" si="9"/>
        <v>1</v>
      </c>
    </row>
    <row r="627" spans="1:23" x14ac:dyDescent="0.25">
      <c r="A627" s="142" t="s">
        <v>190</v>
      </c>
      <c r="B627" s="77"/>
      <c r="C627" s="77"/>
      <c r="D627" s="77"/>
      <c r="E627" s="77"/>
      <c r="F627" s="77"/>
      <c r="G627" s="77"/>
      <c r="H627" s="77">
        <v>1.9027397358103026</v>
      </c>
      <c r="I627" s="77"/>
      <c r="J627" s="77"/>
      <c r="K627" s="77"/>
      <c r="L627" s="77">
        <v>1.4895195153834415</v>
      </c>
      <c r="M627" s="77"/>
      <c r="N627" s="77"/>
      <c r="O627" s="77"/>
      <c r="P627" s="77"/>
      <c r="Q627" s="77"/>
      <c r="R627" s="77">
        <v>2.9283019062913964</v>
      </c>
      <c r="S627" s="77"/>
      <c r="T627" s="77"/>
      <c r="U627" s="77"/>
      <c r="V627" s="77">
        <v>6.320561157485141</v>
      </c>
      <c r="W627" s="1">
        <f t="shared" si="9"/>
        <v>3</v>
      </c>
    </row>
    <row r="628" spans="1:23" x14ac:dyDescent="0.25">
      <c r="A628" s="142" t="s">
        <v>103</v>
      </c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>
        <v>5.3617085078249405</v>
      </c>
      <c r="Q628" s="77"/>
      <c r="R628" s="77"/>
      <c r="S628" s="77"/>
      <c r="T628" s="77"/>
      <c r="U628" s="77"/>
      <c r="V628" s="77">
        <v>5.3617085078249405</v>
      </c>
      <c r="W628" s="1">
        <f t="shared" si="9"/>
        <v>1</v>
      </c>
    </row>
    <row r="629" spans="1:23" x14ac:dyDescent="0.25">
      <c r="A629" s="142" t="s">
        <v>114</v>
      </c>
      <c r="B629" s="77"/>
      <c r="C629" s="77"/>
      <c r="D629" s="77"/>
      <c r="E629" s="77"/>
      <c r="F629" s="77"/>
      <c r="G629" s="77"/>
      <c r="H629" s="77">
        <v>2.9964349485449224</v>
      </c>
      <c r="I629" s="77"/>
      <c r="J629" s="77"/>
      <c r="K629" s="77"/>
      <c r="L629" s="77"/>
      <c r="M629" s="77"/>
      <c r="N629" s="77"/>
      <c r="O629" s="77"/>
      <c r="P629" s="77">
        <v>3.0295534844165704</v>
      </c>
      <c r="Q629" s="77"/>
      <c r="R629" s="77"/>
      <c r="S629" s="77"/>
      <c r="T629" s="77">
        <v>3.8228184547108288</v>
      </c>
      <c r="U629" s="77"/>
      <c r="V629" s="77">
        <v>9.8488068876723212</v>
      </c>
      <c r="W629" s="1">
        <f t="shared" si="9"/>
        <v>3</v>
      </c>
    </row>
    <row r="630" spans="1:23" x14ac:dyDescent="0.25">
      <c r="A630" s="142" t="s">
        <v>815</v>
      </c>
      <c r="B630" s="77"/>
      <c r="C630" s="77"/>
      <c r="D630" s="77"/>
      <c r="E630" s="77"/>
      <c r="F630" s="77"/>
      <c r="G630" s="77"/>
      <c r="H630" s="77"/>
      <c r="I630" s="77"/>
      <c r="J630" s="77"/>
      <c r="K630" s="77">
        <v>0.74064008606527332</v>
      </c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>
        <v>0.74064008606527332</v>
      </c>
      <c r="W630" s="1">
        <f t="shared" si="9"/>
        <v>1</v>
      </c>
    </row>
    <row r="631" spans="1:23" x14ac:dyDescent="0.25">
      <c r="A631" s="142" t="s">
        <v>524</v>
      </c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>
        <v>17.572044693058487</v>
      </c>
      <c r="R631" s="77"/>
      <c r="S631" s="77"/>
      <c r="T631" s="77"/>
      <c r="U631" s="77">
        <v>10.749110977282919</v>
      </c>
      <c r="V631" s="77">
        <v>28.321155670341405</v>
      </c>
      <c r="W631" s="1">
        <f t="shared" si="9"/>
        <v>2</v>
      </c>
    </row>
    <row r="632" spans="1:23" x14ac:dyDescent="0.25">
      <c r="A632" s="142" t="s">
        <v>157</v>
      </c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>
        <v>2.3999388616695918</v>
      </c>
      <c r="N632" s="77"/>
      <c r="O632" s="77"/>
      <c r="P632" s="77"/>
      <c r="Q632" s="77"/>
      <c r="R632" s="77"/>
      <c r="S632" s="77"/>
      <c r="T632" s="77"/>
      <c r="U632" s="77"/>
      <c r="V632" s="77">
        <v>2.3999388616695918</v>
      </c>
      <c r="W632" s="1">
        <f t="shared" si="9"/>
        <v>1</v>
      </c>
    </row>
    <row r="633" spans="1:23" x14ac:dyDescent="0.25">
      <c r="A633" s="142" t="s">
        <v>745</v>
      </c>
      <c r="B633" s="77"/>
      <c r="C633" s="77"/>
      <c r="D633" s="77"/>
      <c r="E633" s="77"/>
      <c r="F633" s="77"/>
      <c r="G633" s="77"/>
      <c r="H633" s="77"/>
      <c r="I633" s="77"/>
      <c r="J633" s="77"/>
      <c r="K633" s="77">
        <v>0.7979975494645235</v>
      </c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>
        <v>0.7979975494645235</v>
      </c>
      <c r="W633" s="1">
        <f t="shared" si="9"/>
        <v>1</v>
      </c>
    </row>
    <row r="634" spans="1:23" x14ac:dyDescent="0.25">
      <c r="A634" s="142" t="s">
        <v>247</v>
      </c>
      <c r="B634" s="77"/>
      <c r="C634" s="77"/>
      <c r="D634" s="77"/>
      <c r="E634" s="77"/>
      <c r="F634" s="77"/>
      <c r="G634" s="77"/>
      <c r="H634" s="77"/>
      <c r="I634" s="77"/>
      <c r="J634" s="77">
        <v>2.5685098111657747</v>
      </c>
      <c r="K634" s="77">
        <v>2.609013930331074</v>
      </c>
      <c r="L634" s="77"/>
      <c r="M634" s="77"/>
      <c r="N634" s="77">
        <v>3.2522390559050884</v>
      </c>
      <c r="O634" s="77"/>
      <c r="P634" s="77"/>
      <c r="Q634" s="77"/>
      <c r="R634" s="77"/>
      <c r="S634" s="77"/>
      <c r="T634" s="77"/>
      <c r="U634" s="77"/>
      <c r="V634" s="77">
        <v>8.4297627974019367</v>
      </c>
      <c r="W634" s="1">
        <f t="shared" si="9"/>
        <v>3</v>
      </c>
    </row>
    <row r="635" spans="1:23" x14ac:dyDescent="0.25">
      <c r="A635" s="142" t="s">
        <v>413</v>
      </c>
      <c r="B635" s="77">
        <v>1.5704311415655079</v>
      </c>
      <c r="C635" s="77"/>
      <c r="D635" s="77"/>
      <c r="E635" s="77"/>
      <c r="F635" s="77"/>
      <c r="G635" s="77"/>
      <c r="H635" s="77">
        <v>2.4627630848965132</v>
      </c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>
        <v>4.0331942264620206</v>
      </c>
      <c r="W635" s="1">
        <f t="shared" si="9"/>
        <v>2</v>
      </c>
    </row>
    <row r="636" spans="1:23" x14ac:dyDescent="0.25">
      <c r="A636" s="142" t="s">
        <v>651</v>
      </c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>
        <v>3.9008740909682555</v>
      </c>
      <c r="S636" s="77"/>
      <c r="T636" s="77"/>
      <c r="U636" s="77"/>
      <c r="V636" s="77">
        <v>3.9008740909682555</v>
      </c>
      <c r="W636" s="1">
        <f t="shared" si="9"/>
        <v>1</v>
      </c>
    </row>
    <row r="637" spans="1:23" x14ac:dyDescent="0.25">
      <c r="A637" s="142" t="s">
        <v>666</v>
      </c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>
        <v>0.1675267747929329</v>
      </c>
      <c r="S637" s="77"/>
      <c r="T637" s="77"/>
      <c r="U637" s="77"/>
      <c r="V637" s="77">
        <v>0.1675267747929329</v>
      </c>
      <c r="W637" s="1">
        <f t="shared" si="9"/>
        <v>1</v>
      </c>
    </row>
    <row r="638" spans="1:23" x14ac:dyDescent="0.25">
      <c r="A638" s="142" t="s">
        <v>668</v>
      </c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>
        <v>0.12959488042227879</v>
      </c>
      <c r="S638" s="77"/>
      <c r="T638" s="77"/>
      <c r="U638" s="77"/>
      <c r="V638" s="77">
        <v>0.12959488042227879</v>
      </c>
      <c r="W638" s="1">
        <f t="shared" si="9"/>
        <v>1</v>
      </c>
    </row>
    <row r="639" spans="1:23" x14ac:dyDescent="0.25">
      <c r="A639" s="142" t="s">
        <v>113</v>
      </c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>
        <v>3.0298843661860939</v>
      </c>
      <c r="Q639" s="77">
        <v>6.0001873827049392</v>
      </c>
      <c r="R639" s="77"/>
      <c r="S639" s="77"/>
      <c r="T639" s="77"/>
      <c r="U639" s="77"/>
      <c r="V639" s="77">
        <v>9.0300717488910323</v>
      </c>
      <c r="W639" s="1">
        <f t="shared" si="9"/>
        <v>2</v>
      </c>
    </row>
    <row r="640" spans="1:23" x14ac:dyDescent="0.25">
      <c r="A640" s="142" t="s">
        <v>644</v>
      </c>
      <c r="B640" s="77"/>
      <c r="C640" s="77"/>
      <c r="D640" s="77"/>
      <c r="E640" s="77"/>
      <c r="F640" s="77"/>
      <c r="G640" s="77"/>
      <c r="H640" s="77">
        <v>2.0435502814313287</v>
      </c>
      <c r="I640" s="77"/>
      <c r="J640" s="77"/>
      <c r="K640" s="77"/>
      <c r="L640" s="77"/>
      <c r="M640" s="77"/>
      <c r="N640" s="77"/>
      <c r="O640" s="77"/>
      <c r="P640" s="77"/>
      <c r="Q640" s="77"/>
      <c r="R640" s="77">
        <v>2.8223432032450209</v>
      </c>
      <c r="S640" s="77"/>
      <c r="T640" s="77"/>
      <c r="U640" s="77"/>
      <c r="V640" s="77">
        <v>4.8658934846763495</v>
      </c>
      <c r="W640" s="1">
        <f t="shared" si="9"/>
        <v>2</v>
      </c>
    </row>
    <row r="641" spans="1:23" x14ac:dyDescent="0.25">
      <c r="A641" s="142" t="s">
        <v>450</v>
      </c>
      <c r="B641" s="77"/>
      <c r="C641" s="77">
        <v>2.3115238177734057</v>
      </c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>
        <v>2.3115238177734057</v>
      </c>
      <c r="W641" s="1">
        <f t="shared" si="9"/>
        <v>1</v>
      </c>
    </row>
    <row r="642" spans="1:23" x14ac:dyDescent="0.25">
      <c r="A642" s="142" t="s">
        <v>515</v>
      </c>
      <c r="B642" s="77"/>
      <c r="C642" s="77"/>
      <c r="D642" s="77"/>
      <c r="E642" s="77"/>
      <c r="F642" s="77">
        <v>2.6240822422799628</v>
      </c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>
        <v>2.6240822422799628</v>
      </c>
      <c r="W642" s="1">
        <f t="shared" si="9"/>
        <v>1</v>
      </c>
    </row>
    <row r="643" spans="1:23" x14ac:dyDescent="0.25">
      <c r="A643" s="142" t="s">
        <v>593</v>
      </c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>
        <v>0.54087482398797071</v>
      </c>
      <c r="S643" s="77"/>
      <c r="T643" s="77"/>
      <c r="U643" s="77"/>
      <c r="V643" s="77">
        <v>0.54087482398797071</v>
      </c>
      <c r="W643" s="1">
        <f t="shared" si="9"/>
        <v>1</v>
      </c>
    </row>
    <row r="644" spans="1:23" x14ac:dyDescent="0.25">
      <c r="A644" s="142" t="s">
        <v>322</v>
      </c>
      <c r="B644" s="77"/>
      <c r="C644" s="77">
        <v>7.2442120691508878</v>
      </c>
      <c r="D644" s="77"/>
      <c r="E644" s="77"/>
      <c r="F644" s="77"/>
      <c r="G644" s="77"/>
      <c r="H644" s="77"/>
      <c r="I644" s="77">
        <v>8.9676844597102932</v>
      </c>
      <c r="J644" s="77"/>
      <c r="K644" s="77"/>
      <c r="L644" s="77"/>
      <c r="M644" s="77">
        <v>8.185924159379443</v>
      </c>
      <c r="N644" s="77"/>
      <c r="O644" s="77"/>
      <c r="P644" s="77"/>
      <c r="Q644" s="77"/>
      <c r="R644" s="77"/>
      <c r="S644" s="77"/>
      <c r="T644" s="77"/>
      <c r="U644" s="77"/>
      <c r="V644" s="77">
        <v>24.397820688240625</v>
      </c>
      <c r="W644" s="1">
        <f t="shared" si="9"/>
        <v>3</v>
      </c>
    </row>
    <row r="645" spans="1:23" x14ac:dyDescent="0.25">
      <c r="A645" s="142" t="s">
        <v>459</v>
      </c>
      <c r="B645" s="77"/>
      <c r="C645" s="77">
        <v>4.4841235060676681</v>
      </c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>
        <v>4.4841235060676681</v>
      </c>
      <c r="W645" s="1">
        <f t="shared" si="9"/>
        <v>1</v>
      </c>
    </row>
    <row r="646" spans="1:23" x14ac:dyDescent="0.25">
      <c r="A646" s="142" t="s">
        <v>388</v>
      </c>
      <c r="B646" s="77">
        <v>5.0441567282489483</v>
      </c>
      <c r="C646" s="77"/>
      <c r="D646" s="77"/>
      <c r="E646" s="77"/>
      <c r="F646" s="77"/>
      <c r="G646" s="77"/>
      <c r="H646" s="77">
        <v>6.1770757127260634</v>
      </c>
      <c r="I646" s="77"/>
      <c r="J646" s="77">
        <v>3.7628564925678214</v>
      </c>
      <c r="K646" s="77"/>
      <c r="L646" s="77"/>
      <c r="M646" s="77"/>
      <c r="N646" s="77"/>
      <c r="O646" s="77"/>
      <c r="P646" s="77"/>
      <c r="Q646" s="77"/>
      <c r="R646" s="77"/>
      <c r="S646" s="77">
        <v>4.4220215961073732</v>
      </c>
      <c r="T646" s="77"/>
      <c r="U646" s="77"/>
      <c r="V646" s="77">
        <v>19.406110529650206</v>
      </c>
      <c r="W646" s="1">
        <f t="shared" ref="W646:W709" si="10">COUNT(B646:U646)</f>
        <v>4</v>
      </c>
    </row>
    <row r="647" spans="1:23" x14ac:dyDescent="0.25">
      <c r="A647" s="142" t="s">
        <v>800</v>
      </c>
      <c r="B647" s="77"/>
      <c r="C647" s="77"/>
      <c r="D647" s="77"/>
      <c r="E647" s="77"/>
      <c r="F647" s="77"/>
      <c r="G647" s="77"/>
      <c r="H647" s="77">
        <v>1.1122534840803322</v>
      </c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>
        <v>1.1122534840803322</v>
      </c>
      <c r="W647" s="1">
        <f t="shared" si="10"/>
        <v>1</v>
      </c>
    </row>
    <row r="648" spans="1:23" x14ac:dyDescent="0.25">
      <c r="A648" s="142" t="s">
        <v>94</v>
      </c>
      <c r="B648" s="77"/>
      <c r="C648" s="77">
        <v>5.1729451589531701</v>
      </c>
      <c r="D648" s="77"/>
      <c r="E648" s="77"/>
      <c r="F648" s="77"/>
      <c r="G648" s="77"/>
      <c r="H648" s="77"/>
      <c r="I648" s="77">
        <v>5.7687767525103126</v>
      </c>
      <c r="J648" s="77"/>
      <c r="K648" s="77"/>
      <c r="L648" s="77"/>
      <c r="M648" s="77"/>
      <c r="N648" s="77"/>
      <c r="O648" s="77"/>
      <c r="P648" s="77">
        <v>8.8601348668232003</v>
      </c>
      <c r="Q648" s="77"/>
      <c r="R648" s="77"/>
      <c r="S648" s="77">
        <v>7.7819515280217963</v>
      </c>
      <c r="T648" s="77">
        <v>7.5736427713723051</v>
      </c>
      <c r="U648" s="77"/>
      <c r="V648" s="77">
        <v>35.157451077680783</v>
      </c>
      <c r="W648" s="1">
        <f t="shared" si="10"/>
        <v>5</v>
      </c>
    </row>
    <row r="649" spans="1:23" x14ac:dyDescent="0.25">
      <c r="A649" s="142" t="s">
        <v>487</v>
      </c>
      <c r="B649" s="77"/>
      <c r="C649" s="77"/>
      <c r="D649" s="77"/>
      <c r="E649" s="77">
        <v>3.4667125321250034</v>
      </c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>
        <v>3.4667125321250034</v>
      </c>
      <c r="W649" s="1">
        <f t="shared" si="10"/>
        <v>1</v>
      </c>
    </row>
    <row r="650" spans="1:23" x14ac:dyDescent="0.25">
      <c r="A650" s="142" t="s">
        <v>807</v>
      </c>
      <c r="B650" s="77"/>
      <c r="C650" s="77"/>
      <c r="D650" s="77"/>
      <c r="E650" s="77"/>
      <c r="F650" s="77"/>
      <c r="G650" s="77"/>
      <c r="H650" s="77"/>
      <c r="I650" s="77"/>
      <c r="J650" s="77"/>
      <c r="K650" s="77">
        <v>1.5040898013329993</v>
      </c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>
        <v>1.5040898013329993</v>
      </c>
      <c r="W650" s="1">
        <f t="shared" si="10"/>
        <v>1</v>
      </c>
    </row>
    <row r="651" spans="1:23" x14ac:dyDescent="0.25">
      <c r="A651" s="142" t="s">
        <v>732</v>
      </c>
      <c r="B651" s="77"/>
      <c r="C651" s="77"/>
      <c r="D651" s="77"/>
      <c r="E651" s="77"/>
      <c r="F651" s="77"/>
      <c r="G651" s="77"/>
      <c r="H651" s="77"/>
      <c r="I651" s="77"/>
      <c r="J651" s="77"/>
      <c r="K651" s="77">
        <v>1.342933137641632</v>
      </c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>
        <v>1.342933137641632</v>
      </c>
      <c r="W651" s="1">
        <f t="shared" si="10"/>
        <v>1</v>
      </c>
    </row>
    <row r="652" spans="1:23" x14ac:dyDescent="0.25">
      <c r="A652" s="142" t="s">
        <v>117</v>
      </c>
      <c r="B652" s="77"/>
      <c r="C652" s="77">
        <v>9.0440985618037288</v>
      </c>
      <c r="D652" s="77"/>
      <c r="E652" s="77"/>
      <c r="F652" s="77"/>
      <c r="G652" s="77"/>
      <c r="H652" s="77"/>
      <c r="I652" s="77"/>
      <c r="J652" s="77"/>
      <c r="K652" s="77"/>
      <c r="L652" s="77"/>
      <c r="M652" s="77">
        <v>9.2770934168591523</v>
      </c>
      <c r="N652" s="77"/>
      <c r="O652" s="77"/>
      <c r="P652" s="77"/>
      <c r="Q652" s="77"/>
      <c r="R652" s="77">
        <v>9.9799105897405713</v>
      </c>
      <c r="S652" s="77"/>
      <c r="T652" s="77"/>
      <c r="U652" s="77"/>
      <c r="V652" s="77">
        <v>28.301102568403451</v>
      </c>
      <c r="W652" s="1">
        <f t="shared" si="10"/>
        <v>3</v>
      </c>
    </row>
    <row r="653" spans="1:23" x14ac:dyDescent="0.25">
      <c r="A653" s="142" t="s">
        <v>219</v>
      </c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>
        <v>2.2460093002769761</v>
      </c>
      <c r="M653" s="77"/>
      <c r="N653" s="77"/>
      <c r="O653" s="77"/>
      <c r="P653" s="77"/>
      <c r="Q653" s="77"/>
      <c r="R653" s="77"/>
      <c r="S653" s="77"/>
      <c r="T653" s="77"/>
      <c r="U653" s="77"/>
      <c r="V653" s="77">
        <v>2.2460093002769761</v>
      </c>
      <c r="W653" s="1">
        <f t="shared" si="10"/>
        <v>1</v>
      </c>
    </row>
    <row r="654" spans="1:23" x14ac:dyDescent="0.25">
      <c r="A654" s="142" t="s">
        <v>197</v>
      </c>
      <c r="B654" s="77">
        <v>3.4818121658048935</v>
      </c>
      <c r="C654" s="77"/>
      <c r="D654" s="77"/>
      <c r="E654" s="77"/>
      <c r="F654" s="77"/>
      <c r="G654" s="77"/>
      <c r="H654" s="77"/>
      <c r="I654" s="77"/>
      <c r="J654" s="77"/>
      <c r="K654" s="77"/>
      <c r="L654" s="77">
        <v>3.6995330860130982</v>
      </c>
      <c r="M654" s="77"/>
      <c r="N654" s="77"/>
      <c r="O654" s="77"/>
      <c r="P654" s="77"/>
      <c r="Q654" s="77"/>
      <c r="R654" s="77"/>
      <c r="S654" s="77"/>
      <c r="T654" s="77"/>
      <c r="U654" s="77"/>
      <c r="V654" s="77">
        <v>7.1813452518179917</v>
      </c>
      <c r="W654" s="1">
        <f t="shared" si="10"/>
        <v>2</v>
      </c>
    </row>
    <row r="655" spans="1:23" x14ac:dyDescent="0.25">
      <c r="A655" s="142" t="s">
        <v>372</v>
      </c>
      <c r="B655" s="77">
        <v>2.2017436328768594</v>
      </c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>
        <v>2.2017436328768594</v>
      </c>
      <c r="W655" s="1">
        <f t="shared" si="10"/>
        <v>1</v>
      </c>
    </row>
    <row r="656" spans="1:23" x14ac:dyDescent="0.25">
      <c r="A656" s="142" t="s">
        <v>209</v>
      </c>
      <c r="B656" s="77">
        <v>2.3561275791144354</v>
      </c>
      <c r="C656" s="77"/>
      <c r="D656" s="77"/>
      <c r="E656" s="77"/>
      <c r="F656" s="77"/>
      <c r="G656" s="77"/>
      <c r="H656" s="77"/>
      <c r="I656" s="77"/>
      <c r="J656" s="77"/>
      <c r="K656" s="77"/>
      <c r="L656" s="77">
        <v>2.8395646442517859</v>
      </c>
      <c r="M656" s="77"/>
      <c r="N656" s="77"/>
      <c r="O656" s="77"/>
      <c r="P656" s="77"/>
      <c r="Q656" s="77"/>
      <c r="R656" s="77">
        <v>5.484511843289936</v>
      </c>
      <c r="S656" s="77"/>
      <c r="T656" s="77"/>
      <c r="U656" s="77"/>
      <c r="V656" s="77">
        <v>10.680204066656156</v>
      </c>
      <c r="W656" s="1">
        <f t="shared" si="10"/>
        <v>3</v>
      </c>
    </row>
    <row r="657" spans="1:23" x14ac:dyDescent="0.25">
      <c r="A657" s="142" t="s">
        <v>387</v>
      </c>
      <c r="B657" s="77">
        <v>5.5672957090527282</v>
      </c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>
        <v>5.5672957090527282</v>
      </c>
      <c r="W657" s="1">
        <f t="shared" si="10"/>
        <v>1</v>
      </c>
    </row>
    <row r="658" spans="1:23" x14ac:dyDescent="0.25">
      <c r="A658" s="142" t="s">
        <v>363</v>
      </c>
      <c r="B658" s="77">
        <v>4.3575745231117038</v>
      </c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>
        <v>7.2824689212620255</v>
      </c>
      <c r="S658" s="77"/>
      <c r="T658" s="77"/>
      <c r="U658" s="77"/>
      <c r="V658" s="77">
        <v>11.640043444373729</v>
      </c>
      <c r="W658" s="1">
        <f t="shared" si="10"/>
        <v>2</v>
      </c>
    </row>
    <row r="659" spans="1:23" x14ac:dyDescent="0.25">
      <c r="A659" s="142" t="s">
        <v>88</v>
      </c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>
        <v>8.1562504780057363</v>
      </c>
      <c r="Q659" s="77"/>
      <c r="R659" s="77"/>
      <c r="S659" s="77"/>
      <c r="T659" s="77"/>
      <c r="U659" s="77"/>
      <c r="V659" s="77">
        <v>8.1562504780057363</v>
      </c>
      <c r="W659" s="1">
        <f t="shared" si="10"/>
        <v>1</v>
      </c>
    </row>
    <row r="660" spans="1:23" x14ac:dyDescent="0.25">
      <c r="A660" s="142" t="s">
        <v>156</v>
      </c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>
        <v>2.4005495849328451</v>
      </c>
      <c r="N660" s="77"/>
      <c r="O660" s="77"/>
      <c r="P660" s="77"/>
      <c r="Q660" s="77"/>
      <c r="R660" s="77"/>
      <c r="S660" s="77"/>
      <c r="T660" s="77"/>
      <c r="U660" s="77"/>
      <c r="V660" s="77">
        <v>2.4005495849328451</v>
      </c>
      <c r="W660" s="1">
        <f t="shared" si="10"/>
        <v>1</v>
      </c>
    </row>
    <row r="661" spans="1:23" x14ac:dyDescent="0.25">
      <c r="A661" s="142" t="s">
        <v>392</v>
      </c>
      <c r="B661" s="77">
        <v>3.4796395250081891</v>
      </c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>
        <v>3.4796395250081891</v>
      </c>
      <c r="W661" s="1">
        <f t="shared" si="10"/>
        <v>1</v>
      </c>
    </row>
    <row r="662" spans="1:23" x14ac:dyDescent="0.25">
      <c r="A662" s="142" t="s">
        <v>151</v>
      </c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>
        <v>2.9437341890528406</v>
      </c>
      <c r="N662" s="77"/>
      <c r="O662" s="77"/>
      <c r="P662" s="77"/>
      <c r="Q662" s="77"/>
      <c r="R662" s="77"/>
      <c r="S662" s="77"/>
      <c r="T662" s="77"/>
      <c r="U662" s="77"/>
      <c r="V662" s="77">
        <v>2.9437341890528406</v>
      </c>
      <c r="W662" s="1">
        <f t="shared" si="10"/>
        <v>1</v>
      </c>
    </row>
    <row r="663" spans="1:23" x14ac:dyDescent="0.25">
      <c r="A663" s="142" t="s">
        <v>130</v>
      </c>
      <c r="B663" s="77"/>
      <c r="C663" s="77"/>
      <c r="D663" s="77"/>
      <c r="E663" s="77">
        <v>8.0486326215407047</v>
      </c>
      <c r="F663" s="77"/>
      <c r="G663" s="77"/>
      <c r="H663" s="77"/>
      <c r="I663" s="77">
        <v>4.2877236527365294</v>
      </c>
      <c r="J663" s="77"/>
      <c r="K663" s="77"/>
      <c r="L663" s="77"/>
      <c r="M663" s="77">
        <v>5.9661675996758161</v>
      </c>
      <c r="N663" s="77"/>
      <c r="O663" s="77"/>
      <c r="P663" s="77"/>
      <c r="Q663" s="77"/>
      <c r="R663" s="77"/>
      <c r="S663" s="77"/>
      <c r="T663" s="77"/>
      <c r="U663" s="77"/>
      <c r="V663" s="77">
        <v>18.302523873953049</v>
      </c>
      <c r="W663" s="1">
        <f t="shared" si="10"/>
        <v>3</v>
      </c>
    </row>
    <row r="664" spans="1:23" x14ac:dyDescent="0.25">
      <c r="A664" s="142" t="s">
        <v>534</v>
      </c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>
        <v>4.8464527529803245</v>
      </c>
      <c r="T664" s="77">
        <v>5.0396144767803248</v>
      </c>
      <c r="U664" s="77"/>
      <c r="V664" s="77">
        <v>9.8860672297606484</v>
      </c>
      <c r="W664" s="1">
        <f t="shared" si="10"/>
        <v>2</v>
      </c>
    </row>
    <row r="665" spans="1:23" x14ac:dyDescent="0.25">
      <c r="A665" s="142" t="s">
        <v>370</v>
      </c>
      <c r="B665" s="77">
        <v>2.3040835582217274</v>
      </c>
      <c r="C665" s="77"/>
      <c r="D665" s="77"/>
      <c r="E665" s="77"/>
      <c r="F665" s="77"/>
      <c r="G665" s="77"/>
      <c r="H665" s="77">
        <v>2.6078889304473263</v>
      </c>
      <c r="I665" s="77"/>
      <c r="J665" s="77"/>
      <c r="K665" s="77"/>
      <c r="L665" s="77"/>
      <c r="M665" s="77"/>
      <c r="N665" s="77"/>
      <c r="O665" s="77"/>
      <c r="P665" s="77"/>
      <c r="Q665" s="77"/>
      <c r="R665" s="77">
        <v>3.1951689617151597</v>
      </c>
      <c r="S665" s="77"/>
      <c r="T665" s="77"/>
      <c r="U665" s="77"/>
      <c r="V665" s="77">
        <v>8.1071414503842139</v>
      </c>
      <c r="W665" s="1">
        <f t="shared" si="10"/>
        <v>3</v>
      </c>
    </row>
    <row r="666" spans="1:23" x14ac:dyDescent="0.25">
      <c r="A666" s="142" t="s">
        <v>109</v>
      </c>
      <c r="B666" s="77"/>
      <c r="C666" s="77">
        <v>5.3197445846309535</v>
      </c>
      <c r="D666" s="77"/>
      <c r="E666" s="77">
        <v>7.4562955903901864</v>
      </c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>
        <v>5.4369650820182214</v>
      </c>
      <c r="S666" s="77"/>
      <c r="T666" s="77"/>
      <c r="U666" s="77"/>
      <c r="V666" s="77">
        <v>18.213005257039363</v>
      </c>
      <c r="W666" s="1">
        <f t="shared" si="10"/>
        <v>3</v>
      </c>
    </row>
    <row r="667" spans="1:23" x14ac:dyDescent="0.25">
      <c r="A667" s="142" t="s">
        <v>526</v>
      </c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>
        <v>7.7456839415681991</v>
      </c>
      <c r="V667" s="77">
        <v>7.7456839415681991</v>
      </c>
      <c r="W667" s="1">
        <f t="shared" si="10"/>
        <v>1</v>
      </c>
    </row>
    <row r="668" spans="1:23" x14ac:dyDescent="0.25">
      <c r="A668" s="142" t="s">
        <v>234</v>
      </c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>
        <v>1.7111758212358101</v>
      </c>
      <c r="M668" s="77"/>
      <c r="N668" s="77"/>
      <c r="O668" s="77"/>
      <c r="P668" s="77"/>
      <c r="Q668" s="77"/>
      <c r="R668" s="77"/>
      <c r="S668" s="77"/>
      <c r="T668" s="77"/>
      <c r="U668" s="77"/>
      <c r="V668" s="77">
        <v>1.7111758212358101</v>
      </c>
      <c r="W668" s="1">
        <f t="shared" si="10"/>
        <v>1</v>
      </c>
    </row>
    <row r="669" spans="1:23" x14ac:dyDescent="0.25">
      <c r="A669" s="142" t="s">
        <v>364</v>
      </c>
      <c r="B669" s="77">
        <v>4.2919067467655951</v>
      </c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>
        <v>4.2919067467655951</v>
      </c>
      <c r="W669" s="1">
        <f t="shared" si="10"/>
        <v>1</v>
      </c>
    </row>
    <row r="670" spans="1:23" x14ac:dyDescent="0.25">
      <c r="A670" s="142" t="s">
        <v>539</v>
      </c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>
        <v>3.3798673986221304</v>
      </c>
      <c r="U670" s="77"/>
      <c r="V670" s="77">
        <v>3.3798673986221304</v>
      </c>
      <c r="W670" s="1">
        <f t="shared" si="10"/>
        <v>1</v>
      </c>
    </row>
    <row r="671" spans="1:23" x14ac:dyDescent="0.25">
      <c r="A671" s="142" t="s">
        <v>798</v>
      </c>
      <c r="B671" s="77"/>
      <c r="C671" s="77"/>
      <c r="D671" s="77"/>
      <c r="E671" s="77"/>
      <c r="F671" s="77"/>
      <c r="G671" s="77"/>
      <c r="H671" s="77">
        <v>1.1998672797928045</v>
      </c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>
        <v>1.1998672797928045</v>
      </c>
      <c r="W671" s="1">
        <f t="shared" si="10"/>
        <v>1</v>
      </c>
    </row>
    <row r="672" spans="1:23" x14ac:dyDescent="0.25">
      <c r="A672" s="142" t="s">
        <v>194</v>
      </c>
      <c r="B672" s="77">
        <v>5.3003863518181848</v>
      </c>
      <c r="C672" s="77"/>
      <c r="D672" s="77"/>
      <c r="E672" s="77"/>
      <c r="F672" s="77"/>
      <c r="G672" s="77">
        <v>6.0837499668127117</v>
      </c>
      <c r="H672" s="77">
        <v>5.4725808265509217</v>
      </c>
      <c r="I672" s="77"/>
      <c r="J672" s="77"/>
      <c r="K672" s="77"/>
      <c r="L672" s="77">
        <v>4.9472236258060738</v>
      </c>
      <c r="M672" s="77"/>
      <c r="N672" s="77"/>
      <c r="O672" s="77"/>
      <c r="P672" s="77"/>
      <c r="Q672" s="77"/>
      <c r="R672" s="77"/>
      <c r="S672" s="77"/>
      <c r="T672" s="77"/>
      <c r="U672" s="77"/>
      <c r="V672" s="77">
        <v>21.803940770987893</v>
      </c>
      <c r="W672" s="1">
        <f t="shared" si="10"/>
        <v>4</v>
      </c>
    </row>
    <row r="673" spans="1:23" x14ac:dyDescent="0.25">
      <c r="A673" s="142" t="s">
        <v>244</v>
      </c>
      <c r="B673" s="77"/>
      <c r="C673" s="77"/>
      <c r="D673" s="77"/>
      <c r="E673" s="77"/>
      <c r="F673" s="77"/>
      <c r="G673" s="77"/>
      <c r="H673" s="77">
        <v>1.0309156961504351</v>
      </c>
      <c r="I673" s="77"/>
      <c r="J673" s="77"/>
      <c r="K673" s="77"/>
      <c r="L673" s="77">
        <v>0.75839590068511598</v>
      </c>
      <c r="M673" s="77"/>
      <c r="N673" s="77"/>
      <c r="O673" s="77"/>
      <c r="P673" s="77"/>
      <c r="Q673" s="77"/>
      <c r="R673" s="77">
        <v>0.89304537287371089</v>
      </c>
      <c r="S673" s="77"/>
      <c r="T673" s="77"/>
      <c r="U673" s="77"/>
      <c r="V673" s="77">
        <v>2.6823569697092617</v>
      </c>
      <c r="W673" s="1">
        <f t="shared" si="10"/>
        <v>3</v>
      </c>
    </row>
    <row r="674" spans="1:23" x14ac:dyDescent="0.25">
      <c r="A674" s="142" t="s">
        <v>242</v>
      </c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>
        <v>0.84808441962975267</v>
      </c>
      <c r="M674" s="77"/>
      <c r="N674" s="77"/>
      <c r="O674" s="77"/>
      <c r="P674" s="77"/>
      <c r="Q674" s="77"/>
      <c r="R674" s="77"/>
      <c r="S674" s="77"/>
      <c r="T674" s="77"/>
      <c r="U674" s="77"/>
      <c r="V674" s="77">
        <v>0.84808441962975267</v>
      </c>
      <c r="W674" s="1">
        <f t="shared" si="10"/>
        <v>1</v>
      </c>
    </row>
    <row r="675" spans="1:23" x14ac:dyDescent="0.25">
      <c r="A675" s="142" t="s">
        <v>285</v>
      </c>
      <c r="B675" s="77">
        <v>2.0849491688257538</v>
      </c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>
        <v>3.7695709638491022</v>
      </c>
      <c r="Q675" s="77"/>
      <c r="R675" s="77"/>
      <c r="S675" s="77"/>
      <c r="T675" s="77"/>
      <c r="U675" s="77">
        <v>5.09152164746863</v>
      </c>
      <c r="V675" s="77">
        <v>10.946041780143485</v>
      </c>
      <c r="W675" s="1">
        <f t="shared" si="10"/>
        <v>3</v>
      </c>
    </row>
    <row r="676" spans="1:23" x14ac:dyDescent="0.25">
      <c r="A676" s="142" t="s">
        <v>183</v>
      </c>
      <c r="B676" s="77">
        <v>1.865003342031788</v>
      </c>
      <c r="C676" s="77"/>
      <c r="D676" s="77"/>
      <c r="E676" s="77"/>
      <c r="F676" s="77"/>
      <c r="G676" s="77"/>
      <c r="H676" s="77"/>
      <c r="I676" s="77"/>
      <c r="J676" s="77"/>
      <c r="K676" s="77"/>
      <c r="L676" s="77">
        <v>2.3688416284278442</v>
      </c>
      <c r="M676" s="77"/>
      <c r="N676" s="77"/>
      <c r="O676" s="77"/>
      <c r="P676" s="77"/>
      <c r="Q676" s="77"/>
      <c r="R676" s="77">
        <v>2.2936827454807007</v>
      </c>
      <c r="S676" s="77"/>
      <c r="T676" s="77"/>
      <c r="U676" s="77"/>
      <c r="V676" s="77">
        <v>6.5275277159403329</v>
      </c>
      <c r="W676" s="1">
        <f t="shared" si="10"/>
        <v>3</v>
      </c>
    </row>
    <row r="677" spans="1:23" x14ac:dyDescent="0.25">
      <c r="A677" s="142" t="s">
        <v>153</v>
      </c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>
        <v>2.571985309299428</v>
      </c>
      <c r="N677" s="77"/>
      <c r="O677" s="77"/>
      <c r="P677" s="77"/>
      <c r="Q677" s="77"/>
      <c r="R677" s="77"/>
      <c r="S677" s="77"/>
      <c r="T677" s="77"/>
      <c r="U677" s="77"/>
      <c r="V677" s="77">
        <v>2.571985309299428</v>
      </c>
      <c r="W677" s="1">
        <f t="shared" si="10"/>
        <v>1</v>
      </c>
    </row>
    <row r="678" spans="1:23" x14ac:dyDescent="0.25">
      <c r="A678" s="142" t="s">
        <v>217</v>
      </c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>
        <v>2.2598976021902768</v>
      </c>
      <c r="M678" s="77"/>
      <c r="N678" s="77"/>
      <c r="O678" s="77"/>
      <c r="P678" s="77"/>
      <c r="Q678" s="77"/>
      <c r="R678" s="77"/>
      <c r="S678" s="77"/>
      <c r="T678" s="77"/>
      <c r="U678" s="77"/>
      <c r="V678" s="77">
        <v>2.2598976021902768</v>
      </c>
      <c r="W678" s="1">
        <f t="shared" si="10"/>
        <v>1</v>
      </c>
    </row>
    <row r="679" spans="1:23" x14ac:dyDescent="0.25">
      <c r="A679" s="142" t="s">
        <v>740</v>
      </c>
      <c r="B679" s="77"/>
      <c r="C679" s="77"/>
      <c r="D679" s="77"/>
      <c r="E679" s="77"/>
      <c r="F679" s="77"/>
      <c r="G679" s="77"/>
      <c r="H679" s="77"/>
      <c r="I679" s="77"/>
      <c r="J679" s="77"/>
      <c r="K679" s="77">
        <v>0.89568418518102411</v>
      </c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>
        <v>0.89568418518102411</v>
      </c>
      <c r="W679" s="1">
        <f t="shared" si="10"/>
        <v>1</v>
      </c>
    </row>
    <row r="680" spans="1:23" x14ac:dyDescent="0.25">
      <c r="A680" s="142" t="s">
        <v>726</v>
      </c>
      <c r="B680" s="77"/>
      <c r="C680" s="77"/>
      <c r="D680" s="77"/>
      <c r="E680" s="77"/>
      <c r="F680" s="77"/>
      <c r="G680" s="77"/>
      <c r="H680" s="77"/>
      <c r="I680" s="77"/>
      <c r="J680" s="77"/>
      <c r="K680" s="77">
        <v>3.8024361272656297</v>
      </c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>
        <v>3.8024361272656297</v>
      </c>
      <c r="W680" s="1">
        <f t="shared" si="10"/>
        <v>1</v>
      </c>
    </row>
    <row r="681" spans="1:23" x14ac:dyDescent="0.25">
      <c r="A681" s="142" t="s">
        <v>505</v>
      </c>
      <c r="B681" s="77"/>
      <c r="C681" s="77"/>
      <c r="D681" s="77"/>
      <c r="E681" s="77"/>
      <c r="F681" s="77">
        <v>1.8259857901536116</v>
      </c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>
        <v>1.8259857901536116</v>
      </c>
      <c r="W681" s="1">
        <f t="shared" si="10"/>
        <v>1</v>
      </c>
    </row>
    <row r="682" spans="1:23" x14ac:dyDescent="0.25">
      <c r="A682" s="142" t="s">
        <v>762</v>
      </c>
      <c r="B682" s="77"/>
      <c r="C682" s="77"/>
      <c r="D682" s="77"/>
      <c r="E682" s="77"/>
      <c r="F682" s="77"/>
      <c r="G682" s="77"/>
      <c r="H682" s="77">
        <v>2.2956164505078518</v>
      </c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>
        <v>2.2956164505078518</v>
      </c>
      <c r="W682" s="1">
        <f t="shared" si="10"/>
        <v>1</v>
      </c>
    </row>
    <row r="683" spans="1:23" x14ac:dyDescent="0.25">
      <c r="A683" s="142" t="s">
        <v>256</v>
      </c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>
        <v>1.244872958390159</v>
      </c>
      <c r="O683" s="77"/>
      <c r="P683" s="77"/>
      <c r="Q683" s="77"/>
      <c r="R683" s="77"/>
      <c r="S683" s="77"/>
      <c r="T683" s="77"/>
      <c r="U683" s="77"/>
      <c r="V683" s="77">
        <v>1.244872958390159</v>
      </c>
      <c r="W683" s="1">
        <f t="shared" si="10"/>
        <v>1</v>
      </c>
    </row>
    <row r="684" spans="1:23" x14ac:dyDescent="0.25">
      <c r="A684" s="142" t="s">
        <v>283</v>
      </c>
      <c r="B684" s="77"/>
      <c r="C684" s="77">
        <v>3.3731339555470869</v>
      </c>
      <c r="D684" s="77"/>
      <c r="E684" s="77">
        <v>6.8573433829587644</v>
      </c>
      <c r="F684" s="77"/>
      <c r="G684" s="77"/>
      <c r="H684" s="77"/>
      <c r="I684" s="77">
        <v>2.9397168768173305</v>
      </c>
      <c r="J684" s="77"/>
      <c r="K684" s="77"/>
      <c r="L684" s="77"/>
      <c r="M684" s="77"/>
      <c r="N684" s="77"/>
      <c r="O684" s="77"/>
      <c r="P684" s="77">
        <v>7.0321589952376318</v>
      </c>
      <c r="Q684" s="77"/>
      <c r="R684" s="77"/>
      <c r="S684" s="77">
        <v>6.709095458876658</v>
      </c>
      <c r="T684" s="77"/>
      <c r="U684" s="77"/>
      <c r="V684" s="77">
        <v>26.911448669437473</v>
      </c>
      <c r="W684" s="1">
        <f t="shared" si="10"/>
        <v>5</v>
      </c>
    </row>
    <row r="685" spans="1:23" x14ac:dyDescent="0.25">
      <c r="A685" s="142" t="s">
        <v>352</v>
      </c>
      <c r="B685" s="77"/>
      <c r="C685" s="77"/>
      <c r="D685" s="77">
        <v>2.6031628721202793</v>
      </c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>
        <v>2.6031628721202793</v>
      </c>
      <c r="W685" s="1">
        <f t="shared" si="10"/>
        <v>1</v>
      </c>
    </row>
    <row r="686" spans="1:23" x14ac:dyDescent="0.25">
      <c r="A686" s="142" t="s">
        <v>587</v>
      </c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>
        <v>5.4978495271284036</v>
      </c>
      <c r="T686" s="77"/>
      <c r="U686" s="77"/>
      <c r="V686" s="77">
        <v>5.4978495271284036</v>
      </c>
      <c r="W686" s="1">
        <f t="shared" si="10"/>
        <v>1</v>
      </c>
    </row>
    <row r="687" spans="1:23" x14ac:dyDescent="0.25">
      <c r="A687" s="142" t="s">
        <v>637</v>
      </c>
      <c r="B687" s="77"/>
      <c r="C687" s="77"/>
      <c r="D687" s="77"/>
      <c r="E687" s="77"/>
      <c r="F687" s="77"/>
      <c r="G687" s="77"/>
      <c r="H687" s="77">
        <v>1.6736332762877053</v>
      </c>
      <c r="I687" s="77"/>
      <c r="J687" s="77"/>
      <c r="K687" s="77"/>
      <c r="L687" s="77"/>
      <c r="M687" s="77"/>
      <c r="N687" s="77"/>
      <c r="O687" s="77"/>
      <c r="P687" s="77"/>
      <c r="Q687" s="77"/>
      <c r="R687" s="77">
        <v>4.6548658803123155</v>
      </c>
      <c r="S687" s="77"/>
      <c r="T687" s="77"/>
      <c r="U687" s="77"/>
      <c r="V687" s="77">
        <v>6.3284991566000208</v>
      </c>
      <c r="W687" s="1">
        <f t="shared" si="10"/>
        <v>2</v>
      </c>
    </row>
    <row r="688" spans="1:23" x14ac:dyDescent="0.25">
      <c r="A688" s="142" t="s">
        <v>703</v>
      </c>
      <c r="B688" s="77"/>
      <c r="C688" s="77"/>
      <c r="D688" s="77"/>
      <c r="E688" s="77"/>
      <c r="F688" s="77"/>
      <c r="G688" s="77"/>
      <c r="H688" s="77"/>
      <c r="I688" s="77"/>
      <c r="J688" s="77">
        <v>1.3186153452515885</v>
      </c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>
        <v>1.3186153452515885</v>
      </c>
      <c r="W688" s="1">
        <f t="shared" si="10"/>
        <v>1</v>
      </c>
    </row>
    <row r="689" spans="1:23" x14ac:dyDescent="0.25">
      <c r="A689" s="142" t="s">
        <v>704</v>
      </c>
      <c r="B689" s="77"/>
      <c r="C689" s="77"/>
      <c r="D689" s="77"/>
      <c r="E689" s="77"/>
      <c r="F689" s="77"/>
      <c r="G689" s="77"/>
      <c r="H689" s="77"/>
      <c r="I689" s="77"/>
      <c r="J689" s="77">
        <v>1.317198495073487</v>
      </c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>
        <v>1.317198495073487</v>
      </c>
      <c r="W689" s="1">
        <f t="shared" si="10"/>
        <v>1</v>
      </c>
    </row>
    <row r="690" spans="1:23" x14ac:dyDescent="0.25">
      <c r="A690" s="142" t="s">
        <v>222</v>
      </c>
      <c r="B690" s="77"/>
      <c r="C690" s="77">
        <v>3.1447585057398255</v>
      </c>
      <c r="D690" s="77"/>
      <c r="E690" s="77"/>
      <c r="F690" s="77"/>
      <c r="G690" s="77"/>
      <c r="H690" s="77">
        <v>1.2540954072710961</v>
      </c>
      <c r="I690" s="77"/>
      <c r="J690" s="77"/>
      <c r="K690" s="77"/>
      <c r="L690" s="77">
        <v>2.1175640161471874</v>
      </c>
      <c r="M690" s="77"/>
      <c r="N690" s="77"/>
      <c r="O690" s="77"/>
      <c r="P690" s="77"/>
      <c r="Q690" s="77"/>
      <c r="R690" s="77"/>
      <c r="S690" s="77"/>
      <c r="T690" s="77"/>
      <c r="U690" s="77"/>
      <c r="V690" s="77">
        <v>6.5164179291581092</v>
      </c>
      <c r="W690" s="1">
        <f t="shared" si="10"/>
        <v>3</v>
      </c>
    </row>
    <row r="691" spans="1:23" x14ac:dyDescent="0.25">
      <c r="A691" s="142" t="s">
        <v>262</v>
      </c>
      <c r="B691" s="77"/>
      <c r="C691" s="77"/>
      <c r="D691" s="77">
        <v>2.4252395670615261</v>
      </c>
      <c r="E691" s="77"/>
      <c r="F691" s="77">
        <v>2.4748928692266894</v>
      </c>
      <c r="G691" s="77"/>
      <c r="H691" s="77"/>
      <c r="I691" s="77"/>
      <c r="J691" s="77"/>
      <c r="K691" s="77">
        <v>1.7908015695849517</v>
      </c>
      <c r="L691" s="77"/>
      <c r="M691" s="77"/>
      <c r="N691" s="77">
        <v>2.0289388481866926</v>
      </c>
      <c r="O691" s="77"/>
      <c r="P691" s="77"/>
      <c r="Q691" s="77"/>
      <c r="R691" s="77"/>
      <c r="S691" s="77"/>
      <c r="T691" s="77"/>
      <c r="U691" s="77"/>
      <c r="V691" s="77">
        <v>8.7198728540598598</v>
      </c>
      <c r="W691" s="1">
        <f t="shared" si="10"/>
        <v>4</v>
      </c>
    </row>
    <row r="692" spans="1:23" x14ac:dyDescent="0.25">
      <c r="A692" s="142" t="s">
        <v>797</v>
      </c>
      <c r="B692" s="77"/>
      <c r="C692" s="77"/>
      <c r="D692" s="77"/>
      <c r="E692" s="77"/>
      <c r="F692" s="77"/>
      <c r="G692" s="77"/>
      <c r="H692" s="77">
        <v>1.39474422470519</v>
      </c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>
        <v>1.39474422470519</v>
      </c>
      <c r="W692" s="1">
        <f t="shared" si="10"/>
        <v>1</v>
      </c>
    </row>
    <row r="693" spans="1:23" x14ac:dyDescent="0.25">
      <c r="A693" s="142" t="s">
        <v>161</v>
      </c>
      <c r="B693" s="77"/>
      <c r="C693" s="77"/>
      <c r="D693" s="77"/>
      <c r="E693" s="77"/>
      <c r="F693" s="77"/>
      <c r="G693" s="77"/>
      <c r="H693" s="77"/>
      <c r="I693" s="77">
        <v>2.7771821877135263</v>
      </c>
      <c r="J693" s="77"/>
      <c r="K693" s="77"/>
      <c r="L693" s="77"/>
      <c r="M693" s="77">
        <v>2.0104277888951256</v>
      </c>
      <c r="N693" s="77"/>
      <c r="O693" s="77"/>
      <c r="P693" s="77"/>
      <c r="Q693" s="77"/>
      <c r="R693" s="77"/>
      <c r="S693" s="77">
        <v>2.9510633993662814</v>
      </c>
      <c r="T693" s="77">
        <v>4.6177058879220425</v>
      </c>
      <c r="U693" s="77"/>
      <c r="V693" s="77">
        <v>12.356379263896976</v>
      </c>
      <c r="W693" s="1">
        <f t="shared" si="10"/>
        <v>4</v>
      </c>
    </row>
    <row r="694" spans="1:23" x14ac:dyDescent="0.25">
      <c r="A694" s="142" t="s">
        <v>118</v>
      </c>
      <c r="B694" s="77"/>
      <c r="C694" s="77">
        <v>5.2390030749077212</v>
      </c>
      <c r="D694" s="77"/>
      <c r="E694" s="77">
        <v>10.304113218507693</v>
      </c>
      <c r="F694" s="77"/>
      <c r="G694" s="77"/>
      <c r="H694" s="77"/>
      <c r="I694" s="77">
        <v>8.9676844597102932</v>
      </c>
      <c r="J694" s="77"/>
      <c r="K694" s="77"/>
      <c r="L694" s="77"/>
      <c r="M694" s="77">
        <v>4.1594176725407914</v>
      </c>
      <c r="N694" s="77"/>
      <c r="O694" s="77"/>
      <c r="P694" s="77"/>
      <c r="Q694" s="77"/>
      <c r="R694" s="77"/>
      <c r="S694" s="77">
        <v>13.415527499272731</v>
      </c>
      <c r="T694" s="77"/>
      <c r="U694" s="77"/>
      <c r="V694" s="77">
        <v>42.085745924939232</v>
      </c>
      <c r="W694" s="1">
        <f t="shared" si="10"/>
        <v>5</v>
      </c>
    </row>
    <row r="695" spans="1:23" x14ac:dyDescent="0.25">
      <c r="A695" s="142" t="s">
        <v>436</v>
      </c>
      <c r="B695" s="77"/>
      <c r="C695" s="77">
        <v>5.4423030613034777</v>
      </c>
      <c r="D695" s="77"/>
      <c r="E695" s="77">
        <v>7.2483865078982603</v>
      </c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>
        <v>12.690689569201737</v>
      </c>
      <c r="W695" s="1">
        <f t="shared" si="10"/>
        <v>2</v>
      </c>
    </row>
    <row r="696" spans="1:23" x14ac:dyDescent="0.25">
      <c r="A696" s="142" t="s">
        <v>480</v>
      </c>
      <c r="B696" s="77"/>
      <c r="C696" s="77"/>
      <c r="D696" s="77"/>
      <c r="E696" s="77">
        <v>5.7861951086784646</v>
      </c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>
        <v>5.7861951086784646</v>
      </c>
      <c r="W696" s="1">
        <f t="shared" si="10"/>
        <v>1</v>
      </c>
    </row>
    <row r="697" spans="1:23" x14ac:dyDescent="0.25">
      <c r="A697" s="142" t="s">
        <v>493</v>
      </c>
      <c r="B697" s="77"/>
      <c r="C697" s="77"/>
      <c r="D697" s="77"/>
      <c r="E697" s="77">
        <v>2.6267734852305336</v>
      </c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>
        <v>2.6267734852305336</v>
      </c>
      <c r="W697" s="1">
        <f t="shared" si="10"/>
        <v>1</v>
      </c>
    </row>
    <row r="698" spans="1:23" x14ac:dyDescent="0.25">
      <c r="A698" s="142" t="s">
        <v>623</v>
      </c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>
        <v>1.5972468455427447</v>
      </c>
      <c r="S698" s="77"/>
      <c r="T698" s="77"/>
      <c r="U698" s="77"/>
      <c r="V698" s="77">
        <v>1.5972468455427447</v>
      </c>
      <c r="W698" s="1">
        <f t="shared" si="10"/>
        <v>1</v>
      </c>
    </row>
    <row r="699" spans="1:23" x14ac:dyDescent="0.25">
      <c r="A699" s="142" t="s">
        <v>241</v>
      </c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>
        <v>0.87142238209202894</v>
      </c>
      <c r="M699" s="77"/>
      <c r="N699" s="77"/>
      <c r="O699" s="77"/>
      <c r="P699" s="77"/>
      <c r="Q699" s="77"/>
      <c r="R699" s="77"/>
      <c r="S699" s="77"/>
      <c r="T699" s="77"/>
      <c r="U699" s="77"/>
      <c r="V699" s="77">
        <v>0.87142238209202894</v>
      </c>
      <c r="W699" s="1">
        <f t="shared" si="10"/>
        <v>1</v>
      </c>
    </row>
    <row r="700" spans="1:23" x14ac:dyDescent="0.25">
      <c r="A700" s="142" t="s">
        <v>540</v>
      </c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>
        <v>2.3032215835105632</v>
      </c>
      <c r="U700" s="77"/>
      <c r="V700" s="77">
        <v>2.3032215835105632</v>
      </c>
      <c r="W700" s="1">
        <f t="shared" si="10"/>
        <v>1</v>
      </c>
    </row>
    <row r="701" spans="1:23" x14ac:dyDescent="0.25">
      <c r="A701" s="142" t="s">
        <v>752</v>
      </c>
      <c r="B701" s="77"/>
      <c r="C701" s="77"/>
      <c r="D701" s="77"/>
      <c r="E701" s="77"/>
      <c r="F701" s="77"/>
      <c r="G701" s="77"/>
      <c r="H701" s="77"/>
      <c r="I701" s="77"/>
      <c r="J701" s="77"/>
      <c r="K701" s="77">
        <v>0.32062346960421367</v>
      </c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>
        <v>0.32062346960421367</v>
      </c>
      <c r="W701" s="1">
        <f t="shared" si="10"/>
        <v>1</v>
      </c>
    </row>
    <row r="702" spans="1:23" x14ac:dyDescent="0.25">
      <c r="A702" s="142" t="s">
        <v>345</v>
      </c>
      <c r="B702" s="77"/>
      <c r="C702" s="77"/>
      <c r="D702" s="77">
        <v>1.4884616869846201</v>
      </c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>
        <v>1.4884616869846201</v>
      </c>
      <c r="W702" s="1">
        <f t="shared" si="10"/>
        <v>1</v>
      </c>
    </row>
    <row r="703" spans="1:23" x14ac:dyDescent="0.25">
      <c r="A703" s="142" t="s">
        <v>264</v>
      </c>
      <c r="B703" s="77"/>
      <c r="C703" s="77"/>
      <c r="D703" s="77">
        <v>2.2855721729868961</v>
      </c>
      <c r="E703" s="77"/>
      <c r="F703" s="77">
        <v>2.7460645087331415</v>
      </c>
      <c r="G703" s="77"/>
      <c r="H703" s="77"/>
      <c r="I703" s="77"/>
      <c r="J703" s="77"/>
      <c r="K703" s="77"/>
      <c r="L703" s="77"/>
      <c r="M703" s="77"/>
      <c r="N703" s="77">
        <v>1.5663975665646201</v>
      </c>
      <c r="O703" s="77"/>
      <c r="P703" s="77"/>
      <c r="Q703" s="77"/>
      <c r="R703" s="77"/>
      <c r="S703" s="77"/>
      <c r="T703" s="77"/>
      <c r="U703" s="77"/>
      <c r="V703" s="77">
        <v>6.5980342482846579</v>
      </c>
      <c r="W703" s="1">
        <f t="shared" si="10"/>
        <v>3</v>
      </c>
    </row>
    <row r="704" spans="1:23" x14ac:dyDescent="0.25">
      <c r="A704" s="142" t="s">
        <v>220</v>
      </c>
      <c r="B704" s="77">
        <v>2.3363164738058702</v>
      </c>
      <c r="C704" s="77"/>
      <c r="D704" s="77"/>
      <c r="E704" s="77"/>
      <c r="F704" s="77"/>
      <c r="G704" s="77"/>
      <c r="H704" s="77"/>
      <c r="I704" s="77"/>
      <c r="J704" s="77"/>
      <c r="K704" s="77"/>
      <c r="L704" s="77">
        <v>2.197519159341828</v>
      </c>
      <c r="M704" s="77"/>
      <c r="N704" s="77"/>
      <c r="O704" s="77"/>
      <c r="P704" s="77"/>
      <c r="Q704" s="77"/>
      <c r="R704" s="77"/>
      <c r="S704" s="77"/>
      <c r="T704" s="77"/>
      <c r="U704" s="77"/>
      <c r="V704" s="77">
        <v>4.5338356331476977</v>
      </c>
      <c r="W704" s="1">
        <f t="shared" si="10"/>
        <v>2</v>
      </c>
    </row>
    <row r="705" spans="1:23" x14ac:dyDescent="0.25">
      <c r="A705" s="142" t="s">
        <v>139</v>
      </c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>
        <v>3.8355212098863727</v>
      </c>
      <c r="N705" s="77"/>
      <c r="O705" s="77"/>
      <c r="P705" s="77"/>
      <c r="Q705" s="77"/>
      <c r="R705" s="77"/>
      <c r="S705" s="77"/>
      <c r="T705" s="77"/>
      <c r="U705" s="77"/>
      <c r="V705" s="77">
        <v>3.8355212098863727</v>
      </c>
      <c r="W705" s="1">
        <f t="shared" si="10"/>
        <v>1</v>
      </c>
    </row>
    <row r="706" spans="1:23" x14ac:dyDescent="0.25">
      <c r="A706" s="142" t="s">
        <v>142</v>
      </c>
      <c r="B706" s="77"/>
      <c r="C706" s="77"/>
      <c r="D706" s="77"/>
      <c r="E706" s="77">
        <v>4.4704666784695251</v>
      </c>
      <c r="F706" s="77"/>
      <c r="G706" s="77"/>
      <c r="H706" s="77"/>
      <c r="I706" s="77"/>
      <c r="J706" s="77"/>
      <c r="K706" s="77"/>
      <c r="L706" s="77"/>
      <c r="M706" s="77">
        <v>3.785753939226689</v>
      </c>
      <c r="N706" s="77"/>
      <c r="O706" s="77"/>
      <c r="P706" s="77"/>
      <c r="Q706" s="77"/>
      <c r="R706" s="77"/>
      <c r="S706" s="77"/>
      <c r="T706" s="77"/>
      <c r="U706" s="77"/>
      <c r="V706" s="77">
        <v>8.256220617696215</v>
      </c>
      <c r="W706" s="1">
        <f t="shared" si="10"/>
        <v>2</v>
      </c>
    </row>
    <row r="707" spans="1:23" x14ac:dyDescent="0.25">
      <c r="A707" s="142" t="s">
        <v>99</v>
      </c>
      <c r="B707" s="77"/>
      <c r="C707" s="77"/>
      <c r="D707" s="77"/>
      <c r="E707" s="77">
        <v>5.3145390927202509</v>
      </c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>
        <v>6.8160402946600058</v>
      </c>
      <c r="Q707" s="77"/>
      <c r="R707" s="77"/>
      <c r="S707" s="77">
        <v>5.0837166185343108</v>
      </c>
      <c r="T707" s="77"/>
      <c r="U707" s="77"/>
      <c r="V707" s="77">
        <v>17.214296005914569</v>
      </c>
      <c r="W707" s="1">
        <f t="shared" si="10"/>
        <v>3</v>
      </c>
    </row>
    <row r="708" spans="1:23" x14ac:dyDescent="0.25">
      <c r="A708" s="142" t="s">
        <v>150</v>
      </c>
      <c r="B708" s="77"/>
      <c r="C708" s="77">
        <v>2.808698224357475</v>
      </c>
      <c r="D708" s="77"/>
      <c r="E708" s="77"/>
      <c r="F708" s="77"/>
      <c r="G708" s="77"/>
      <c r="H708" s="77"/>
      <c r="I708" s="77">
        <v>2.7763920932125132</v>
      </c>
      <c r="J708" s="77"/>
      <c r="K708" s="77"/>
      <c r="L708" s="77"/>
      <c r="M708" s="77">
        <v>3.0220628931959066</v>
      </c>
      <c r="N708" s="77"/>
      <c r="O708" s="77"/>
      <c r="P708" s="77"/>
      <c r="Q708" s="77"/>
      <c r="R708" s="77"/>
      <c r="S708" s="77"/>
      <c r="T708" s="77"/>
      <c r="U708" s="77"/>
      <c r="V708" s="77">
        <v>8.6071532107658939</v>
      </c>
      <c r="W708" s="1">
        <f t="shared" si="10"/>
        <v>3</v>
      </c>
    </row>
    <row r="709" spans="1:23" x14ac:dyDescent="0.25">
      <c r="A709" s="142" t="s">
        <v>403</v>
      </c>
      <c r="B709" s="77">
        <v>2.4270645119716288</v>
      </c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>
        <v>2.4270645119716288</v>
      </c>
      <c r="W709" s="1">
        <f t="shared" si="10"/>
        <v>1</v>
      </c>
    </row>
    <row r="710" spans="1:23" x14ac:dyDescent="0.25">
      <c r="A710" s="142" t="s">
        <v>330</v>
      </c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>
        <v>3.513818043064374</v>
      </c>
      <c r="M710" s="77"/>
      <c r="N710" s="77"/>
      <c r="O710" s="77"/>
      <c r="P710" s="77"/>
      <c r="Q710" s="77"/>
      <c r="R710" s="77"/>
      <c r="S710" s="77"/>
      <c r="T710" s="77"/>
      <c r="U710" s="77"/>
      <c r="V710" s="77">
        <v>3.513818043064374</v>
      </c>
      <c r="W710" s="1">
        <f t="shared" ref="W710:W734" si="11">COUNT(B710:U710)</f>
        <v>1</v>
      </c>
    </row>
    <row r="711" spans="1:23" x14ac:dyDescent="0.25">
      <c r="A711" s="142" t="s">
        <v>483</v>
      </c>
      <c r="B711" s="77"/>
      <c r="C711" s="77"/>
      <c r="D711" s="77"/>
      <c r="E711" s="77">
        <v>3.8278029770198754</v>
      </c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>
        <v>3.8278029770198754</v>
      </c>
      <c r="W711" s="1">
        <f t="shared" si="11"/>
        <v>1</v>
      </c>
    </row>
    <row r="712" spans="1:23" x14ac:dyDescent="0.25">
      <c r="A712" s="142" t="s">
        <v>810</v>
      </c>
      <c r="B712" s="77"/>
      <c r="C712" s="77"/>
      <c r="D712" s="77"/>
      <c r="E712" s="77"/>
      <c r="F712" s="77"/>
      <c r="G712" s="77"/>
      <c r="H712" s="77"/>
      <c r="I712" s="77"/>
      <c r="J712" s="77"/>
      <c r="K712" s="77">
        <v>1.1544813248769279</v>
      </c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>
        <v>1.1544813248769279</v>
      </c>
      <c r="W712" s="1">
        <f t="shared" si="11"/>
        <v>1</v>
      </c>
    </row>
    <row r="713" spans="1:23" x14ac:dyDescent="0.25">
      <c r="A713" s="142" t="s">
        <v>361</v>
      </c>
      <c r="B713" s="77"/>
      <c r="C713" s="77"/>
      <c r="D713" s="77">
        <v>0.64136831655039317</v>
      </c>
      <c r="E713" s="77"/>
      <c r="F713" s="77">
        <v>0.76744286767314507</v>
      </c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>
        <v>1.4088111842235382</v>
      </c>
      <c r="W713" s="1">
        <f t="shared" si="11"/>
        <v>2</v>
      </c>
    </row>
    <row r="714" spans="1:23" x14ac:dyDescent="0.25">
      <c r="A714" s="142" t="s">
        <v>747</v>
      </c>
      <c r="B714" s="77"/>
      <c r="C714" s="77"/>
      <c r="D714" s="77"/>
      <c r="E714" s="77"/>
      <c r="F714" s="77"/>
      <c r="G714" s="77"/>
      <c r="H714" s="77"/>
      <c r="I714" s="77"/>
      <c r="J714" s="77"/>
      <c r="K714" s="77">
        <v>0.76495389786201795</v>
      </c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>
        <v>0.76495389786201795</v>
      </c>
      <c r="W714" s="1">
        <f t="shared" si="11"/>
        <v>1</v>
      </c>
    </row>
    <row r="715" spans="1:23" x14ac:dyDescent="0.25">
      <c r="A715" s="142" t="s">
        <v>311</v>
      </c>
      <c r="B715" s="77">
        <v>231.64934321578997</v>
      </c>
      <c r="C715" s="77">
        <v>254.49262484764265</v>
      </c>
      <c r="D715" s="77">
        <v>57.484232848115802</v>
      </c>
      <c r="E715" s="77">
        <v>314.90684689681336</v>
      </c>
      <c r="F715" s="77">
        <v>95.131919310216915</v>
      </c>
      <c r="G715" s="77">
        <v>47.570335551571524</v>
      </c>
      <c r="H715" s="77">
        <v>211.86367785244948</v>
      </c>
      <c r="I715" s="77">
        <v>173.92524091527315</v>
      </c>
      <c r="J715" s="77">
        <v>43.784508556502153</v>
      </c>
      <c r="K715" s="77">
        <v>81.331725742952017</v>
      </c>
      <c r="L715" s="77">
        <v>230.88178144073481</v>
      </c>
      <c r="M715" s="77">
        <v>243.45261696737967</v>
      </c>
      <c r="N715" s="77">
        <v>54.855720200480938</v>
      </c>
      <c r="O715" s="77">
        <v>318.61881864835209</v>
      </c>
      <c r="P715" s="77">
        <v>264.28650874300592</v>
      </c>
      <c r="Q715" s="77">
        <v>428.89278719071569</v>
      </c>
      <c r="R715" s="77">
        <v>381.48942860263384</v>
      </c>
      <c r="S715" s="77">
        <v>333.50699286296555</v>
      </c>
      <c r="T715" s="77">
        <v>171.28108004233775</v>
      </c>
      <c r="U715" s="77">
        <v>258.12200522883023</v>
      </c>
      <c r="V715" s="77">
        <v>4197.528195664765</v>
      </c>
      <c r="W715" s="1">
        <f t="shared" si="11"/>
        <v>20</v>
      </c>
    </row>
    <row r="716" spans="1:23" x14ac:dyDescent="0.25">
      <c r="W716" s="1">
        <f t="shared" si="11"/>
        <v>0</v>
      </c>
    </row>
    <row r="717" spans="1:23" x14ac:dyDescent="0.25">
      <c r="W717" s="1">
        <f t="shared" si="11"/>
        <v>0</v>
      </c>
    </row>
    <row r="718" spans="1:23" x14ac:dyDescent="0.25">
      <c r="W718" s="1">
        <f t="shared" si="11"/>
        <v>0</v>
      </c>
    </row>
    <row r="719" spans="1:23" x14ac:dyDescent="0.25">
      <c r="W719" s="1">
        <f t="shared" si="11"/>
        <v>0</v>
      </c>
    </row>
    <row r="720" spans="1:23" x14ac:dyDescent="0.25">
      <c r="W720" s="1">
        <f t="shared" si="11"/>
        <v>0</v>
      </c>
    </row>
    <row r="721" spans="23:23" x14ac:dyDescent="0.25">
      <c r="W721" s="1">
        <f t="shared" si="11"/>
        <v>0</v>
      </c>
    </row>
    <row r="722" spans="23:23" x14ac:dyDescent="0.25">
      <c r="W722" s="1">
        <f t="shared" si="11"/>
        <v>0</v>
      </c>
    </row>
    <row r="723" spans="23:23" x14ac:dyDescent="0.25">
      <c r="W723" s="1">
        <f t="shared" si="11"/>
        <v>0</v>
      </c>
    </row>
    <row r="724" spans="23:23" x14ac:dyDescent="0.25">
      <c r="W724" s="1">
        <f t="shared" si="11"/>
        <v>0</v>
      </c>
    </row>
    <row r="725" spans="23:23" x14ac:dyDescent="0.25">
      <c r="W725" s="1">
        <f t="shared" si="11"/>
        <v>0</v>
      </c>
    </row>
    <row r="726" spans="23:23" x14ac:dyDescent="0.25">
      <c r="W726" s="1">
        <f t="shared" si="11"/>
        <v>0</v>
      </c>
    </row>
    <row r="727" spans="23:23" x14ac:dyDescent="0.25">
      <c r="W727" s="1">
        <f t="shared" si="11"/>
        <v>0</v>
      </c>
    </row>
    <row r="728" spans="23:23" x14ac:dyDescent="0.25">
      <c r="W728" s="1">
        <f t="shared" si="11"/>
        <v>0</v>
      </c>
    </row>
    <row r="729" spans="23:23" x14ac:dyDescent="0.25">
      <c r="W729" s="1">
        <f t="shared" si="11"/>
        <v>0</v>
      </c>
    </row>
    <row r="730" spans="23:23" x14ac:dyDescent="0.25">
      <c r="W730" s="1">
        <f t="shared" si="11"/>
        <v>0</v>
      </c>
    </row>
    <row r="731" spans="23:23" x14ac:dyDescent="0.25">
      <c r="W731" s="1">
        <f t="shared" si="11"/>
        <v>0</v>
      </c>
    </row>
    <row r="732" spans="23:23" x14ac:dyDescent="0.25">
      <c r="W732" s="1">
        <f t="shared" si="11"/>
        <v>0</v>
      </c>
    </row>
    <row r="733" spans="23:23" x14ac:dyDescent="0.25">
      <c r="W733" s="1">
        <f t="shared" si="11"/>
        <v>0</v>
      </c>
    </row>
    <row r="734" spans="23:23" x14ac:dyDescent="0.25">
      <c r="W734" s="1">
        <f t="shared" si="1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1C2C9"/>
  </sheetPr>
  <dimension ref="B1:F731"/>
  <sheetViews>
    <sheetView workbookViewId="0">
      <selection activeCell="M22" sqref="M22"/>
    </sheetView>
    <sheetView tabSelected="1" workbookViewId="1">
      <selection activeCell="K14" sqref="K14"/>
    </sheetView>
  </sheetViews>
  <sheetFormatPr defaultRowHeight="15" x14ac:dyDescent="0.25"/>
  <cols>
    <col min="1" max="1" width="5.42578125" customWidth="1"/>
    <col min="2" max="2" width="30" customWidth="1"/>
    <col min="3" max="3" width="10.140625" style="1" customWidth="1"/>
    <col min="4" max="4" width="12.7109375" style="1" customWidth="1"/>
    <col min="5" max="5" width="14.140625" customWidth="1"/>
    <col min="6" max="6" width="10.7109375" style="1" customWidth="1"/>
  </cols>
  <sheetData>
    <row r="1" spans="2:6" x14ac:dyDescent="0.25">
      <c r="E1" s="109" t="s">
        <v>339</v>
      </c>
      <c r="F1" s="110">
        <f ca="1">TODAY()</f>
        <v>43717</v>
      </c>
    </row>
    <row r="2" spans="2:6" ht="24" customHeight="1" x14ac:dyDescent="0.25">
      <c r="B2" s="170" t="s">
        <v>338</v>
      </c>
      <c r="C2" s="170"/>
      <c r="D2" s="170"/>
      <c r="E2" s="170"/>
    </row>
    <row r="4" spans="2:6" ht="30" x14ac:dyDescent="0.25">
      <c r="B4" s="101" t="s">
        <v>693</v>
      </c>
      <c r="C4" s="100" t="s">
        <v>50</v>
      </c>
      <c r="D4" s="100" t="s">
        <v>349</v>
      </c>
      <c r="E4" s="100" t="s">
        <v>328</v>
      </c>
      <c r="F4" s="100" t="s">
        <v>65</v>
      </c>
    </row>
    <row r="5" spans="2:6" x14ac:dyDescent="0.25">
      <c r="B5" s="143" t="s">
        <v>69</v>
      </c>
      <c r="C5" s="41" t="str">
        <f>VLOOKUP(B5,'личн рез-ты по гонкам_NEW'!$G$1:$M$1058,4,FALSE)</f>
        <v>М</v>
      </c>
      <c r="D5" s="41">
        <f>VLOOKUP(B5,'личн рез-ты по гонкам_NEW'!$G$1:$M$1058,3,FALSE)</f>
        <v>1530</v>
      </c>
      <c r="E5" s="111">
        <v>69.16903620949715</v>
      </c>
      <c r="F5" s="41">
        <v>1</v>
      </c>
    </row>
    <row r="6" spans="2:6" x14ac:dyDescent="0.25">
      <c r="B6" s="143" t="s">
        <v>71</v>
      </c>
      <c r="C6" s="41" t="str">
        <f>VLOOKUP(B6,'личн рез-ты по гонкам_NEW'!$G$1:$M$1058,4,FALSE)</f>
        <v>М</v>
      </c>
      <c r="D6" s="41">
        <f>VLOOKUP(B6,'личн рез-ты по гонкам_NEW'!$G$1:$M$1058,3,FALSE)</f>
        <v>3976</v>
      </c>
      <c r="E6" s="111">
        <v>57.243981739898402</v>
      </c>
      <c r="F6" s="41">
        <v>2</v>
      </c>
    </row>
    <row r="7" spans="2:6" x14ac:dyDescent="0.25">
      <c r="B7" s="143" t="s">
        <v>671</v>
      </c>
      <c r="C7" s="41" t="str">
        <f>VLOOKUP(B7,'личн рез-ты по гонкам_NEW'!$G$1:$M$1058,4,FALSE)</f>
        <v>Ж</v>
      </c>
      <c r="D7" s="41">
        <f>VLOOKUP(B7,'личн рез-ты по гонкам_NEW'!$G$1:$M$1058,3,FALSE)</f>
        <v>3250</v>
      </c>
      <c r="E7" s="111">
        <v>54.759548770352211</v>
      </c>
      <c r="F7" s="41">
        <v>3</v>
      </c>
    </row>
    <row r="8" spans="2:6" x14ac:dyDescent="0.25">
      <c r="B8" s="143" t="s">
        <v>73</v>
      </c>
      <c r="C8" s="41" t="str">
        <f>VLOOKUP(B8,'личн рез-ты по гонкам_NEW'!$G$1:$M$1058,4,FALSE)</f>
        <v>М</v>
      </c>
      <c r="D8" s="41">
        <f>VLOOKUP(B8,'личн рез-ты по гонкам_NEW'!$G$1:$M$1058,3,FALSE)</f>
        <v>2996</v>
      </c>
      <c r="E8" s="111">
        <v>53.744364940423218</v>
      </c>
      <c r="F8" s="41">
        <v>4</v>
      </c>
    </row>
    <row r="9" spans="2:6" x14ac:dyDescent="0.25">
      <c r="B9" s="143" t="s">
        <v>91</v>
      </c>
      <c r="C9" s="41" t="str">
        <f>VLOOKUP(B9,'личн рез-ты по гонкам_NEW'!$G$1:$M$1058,4,FALSE)</f>
        <v>М</v>
      </c>
      <c r="D9" s="41">
        <f>VLOOKUP(B9,'личн рез-ты по гонкам_NEW'!$G$1:$M$1058,3,FALSE)</f>
        <v>2414</v>
      </c>
      <c r="E9" s="111">
        <v>47.726268617245601</v>
      </c>
      <c r="F9" s="41">
        <v>5</v>
      </c>
    </row>
    <row r="10" spans="2:6" x14ac:dyDescent="0.25">
      <c r="B10" s="143" t="s">
        <v>83</v>
      </c>
      <c r="C10" s="41" t="str">
        <f>VLOOKUP(B10,'личн рез-ты по гонкам_NEW'!$G$1:$M$1058,4,FALSE)</f>
        <v>Ж</v>
      </c>
      <c r="D10" s="41">
        <f>VLOOKUP(B10,'личн рез-ты по гонкам_NEW'!$G$1:$M$1058,3,FALSE)</f>
        <v>2647</v>
      </c>
      <c r="E10" s="111">
        <v>46.282393631404688</v>
      </c>
      <c r="F10" s="41">
        <v>6</v>
      </c>
    </row>
    <row r="11" spans="2:6" x14ac:dyDescent="0.25">
      <c r="B11" s="143" t="s">
        <v>131</v>
      </c>
      <c r="C11" s="41" t="str">
        <f>VLOOKUP(B11,'личн рез-ты по гонкам_NEW'!$G$1:$M$1058,4,FALSE)</f>
        <v>М</v>
      </c>
      <c r="D11" s="41">
        <f>VLOOKUP(B11,'личн рез-ты по гонкам_NEW'!$G$1:$M$1058,3,FALSE)</f>
        <v>3023</v>
      </c>
      <c r="E11" s="111">
        <v>44.18731955544007</v>
      </c>
      <c r="F11" s="41">
        <v>7</v>
      </c>
    </row>
    <row r="12" spans="2:6" x14ac:dyDescent="0.25">
      <c r="B12" s="143" t="s">
        <v>118</v>
      </c>
      <c r="C12" s="41" t="str">
        <f>VLOOKUP(B12,'личн рез-ты по гонкам_NEW'!$G$1:$M$1058,4,FALSE)</f>
        <v>Ж</v>
      </c>
      <c r="D12" s="41">
        <f>VLOOKUP(B12,'личн рез-ты по гонкам_NEW'!$G$1:$M$1058,3,FALSE)</f>
        <v>4760</v>
      </c>
      <c r="E12" s="111">
        <v>42.085745924939232</v>
      </c>
      <c r="F12" s="41">
        <v>8</v>
      </c>
    </row>
    <row r="13" spans="2:6" x14ac:dyDescent="0.25">
      <c r="B13" s="143" t="s">
        <v>97</v>
      </c>
      <c r="C13" s="41" t="str">
        <f>VLOOKUP(B13,'личн рез-ты по гонкам_NEW'!$G$1:$M$1058,4,FALSE)</f>
        <v>М</v>
      </c>
      <c r="D13" s="41">
        <f>VLOOKUP(B13,'личн рез-ты по гонкам_NEW'!$G$1:$M$1058,3,FALSE)</f>
        <v>4891</v>
      </c>
      <c r="E13" s="111">
        <v>40.096245110993294</v>
      </c>
      <c r="F13" s="41">
        <v>9</v>
      </c>
    </row>
    <row r="14" spans="2:6" x14ac:dyDescent="0.25">
      <c r="B14" s="143" t="s">
        <v>66</v>
      </c>
      <c r="C14" s="41" t="str">
        <f>VLOOKUP(B14,'личн рез-ты по гонкам_NEW'!$G$1:$M$1058,4,FALSE)</f>
        <v>Ж</v>
      </c>
      <c r="D14" s="41">
        <f>VLOOKUP(B14,'личн рез-ты по гонкам_NEW'!$G$1:$M$1058,3,FALSE)</f>
        <v>60</v>
      </c>
      <c r="E14" s="111">
        <v>37.901687263002195</v>
      </c>
      <c r="F14" s="41">
        <v>10</v>
      </c>
    </row>
    <row r="15" spans="2:6" x14ac:dyDescent="0.25">
      <c r="B15" s="142" t="s">
        <v>94</v>
      </c>
      <c r="C15" s="13" t="str">
        <f>VLOOKUP(B15,'личн рез-ты по гонкам_NEW'!$G$1:$M$1058,4,FALSE)</f>
        <v>М</v>
      </c>
      <c r="D15" s="13">
        <f>VLOOKUP(B15,'личн рез-ты по гонкам_NEW'!$G$1:$M$1058,3,FALSE)</f>
        <v>3122</v>
      </c>
      <c r="E15" s="61">
        <v>35.157451077680783</v>
      </c>
      <c r="F15" s="13">
        <v>11</v>
      </c>
    </row>
    <row r="16" spans="2:6" x14ac:dyDescent="0.25">
      <c r="B16" s="142" t="s">
        <v>128</v>
      </c>
      <c r="C16" s="13" t="str">
        <f>VLOOKUP(B16,'личн рез-ты по гонкам_NEW'!$G$1:$M$1058,4,FALSE)</f>
        <v>М</v>
      </c>
      <c r="D16" s="13">
        <f>VLOOKUP(B16,'личн рез-ты по гонкам_NEW'!$G$1:$M$1058,3,FALSE)</f>
        <v>2648</v>
      </c>
      <c r="E16" s="61">
        <v>33.853684650090635</v>
      </c>
      <c r="F16" s="13">
        <v>12</v>
      </c>
    </row>
    <row r="17" spans="2:6" x14ac:dyDescent="0.25">
      <c r="B17" s="142" t="s">
        <v>286</v>
      </c>
      <c r="C17" s="13" t="str">
        <f>VLOOKUP(B17,'личн рез-ты по гонкам_NEW'!$G$1:$M$1058,4,FALSE)</f>
        <v>М</v>
      </c>
      <c r="D17" s="13">
        <f>VLOOKUP(B17,'личн рез-ты по гонкам_NEW'!$G$1:$M$1058,3,FALSE)</f>
        <v>1563</v>
      </c>
      <c r="E17" s="61">
        <v>33.719591973250687</v>
      </c>
      <c r="F17" s="13">
        <v>13</v>
      </c>
    </row>
    <row r="18" spans="2:6" x14ac:dyDescent="0.25">
      <c r="B18" s="142" t="s">
        <v>67</v>
      </c>
      <c r="C18" s="13" t="str">
        <f>VLOOKUP(B18,'личн рез-ты по гонкам_NEW'!$G$1:$M$1058,4,FALSE)</f>
        <v>Ж</v>
      </c>
      <c r="D18" s="13">
        <f>VLOOKUP(B18,'личн рез-ты по гонкам_NEW'!$G$1:$M$1058,3,FALSE)</f>
        <v>2739</v>
      </c>
      <c r="E18" s="61">
        <v>33.532822861307707</v>
      </c>
      <c r="F18" s="13">
        <v>14</v>
      </c>
    </row>
    <row r="19" spans="2:6" x14ac:dyDescent="0.25">
      <c r="B19" s="142" t="s">
        <v>121</v>
      </c>
      <c r="C19" s="13" t="str">
        <f>VLOOKUP(B19,'личн рез-ты по гонкам_NEW'!$G$1:$M$1058,4,FALSE)</f>
        <v>Ж</v>
      </c>
      <c r="D19" s="13">
        <f>VLOOKUP(B19,'личн рез-ты по гонкам_NEW'!$G$1:$M$1058,3,FALSE)</f>
        <v>3783</v>
      </c>
      <c r="E19" s="61">
        <v>29.676762934800539</v>
      </c>
      <c r="F19" s="13">
        <v>15</v>
      </c>
    </row>
    <row r="20" spans="2:6" x14ac:dyDescent="0.25">
      <c r="B20" s="142" t="s">
        <v>74</v>
      </c>
      <c r="C20" s="13" t="str">
        <f>VLOOKUP(B20,'личн рез-ты по гонкам_NEW'!$G$1:$M$1058,4,FALSE)</f>
        <v>М</v>
      </c>
      <c r="D20" s="13">
        <f>VLOOKUP(B20,'личн рез-ты по гонкам_NEW'!$G$1:$M$1058,3,FALSE)</f>
        <v>922</v>
      </c>
      <c r="E20" s="61">
        <v>29.407986825032182</v>
      </c>
      <c r="F20" s="13">
        <v>16</v>
      </c>
    </row>
    <row r="21" spans="2:6" x14ac:dyDescent="0.25">
      <c r="B21" s="142" t="s">
        <v>70</v>
      </c>
      <c r="C21" s="13" t="str">
        <f>VLOOKUP(B21,'личн рез-ты по гонкам_NEW'!$G$1:$M$1058,4,FALSE)</f>
        <v>М</v>
      </c>
      <c r="D21" s="13">
        <f>VLOOKUP(B21,'личн рез-ты по гонкам_NEW'!$G$1:$M$1058,3,FALSE)</f>
        <v>0</v>
      </c>
      <c r="E21" s="61">
        <v>28.644677032917802</v>
      </c>
      <c r="F21" s="13">
        <v>17</v>
      </c>
    </row>
    <row r="22" spans="2:6" x14ac:dyDescent="0.25">
      <c r="B22" s="142" t="s">
        <v>524</v>
      </c>
      <c r="C22" s="13" t="str">
        <f>VLOOKUP(B22,'личн рез-ты по гонкам_NEW'!$G$1:$M$1058,4,FALSE)</f>
        <v>М</v>
      </c>
      <c r="D22" s="13">
        <f>VLOOKUP(B22,'личн рез-ты по гонкам_NEW'!$G$1:$M$1058,3,FALSE)</f>
        <v>2737</v>
      </c>
      <c r="E22" s="61">
        <v>28.321155670341405</v>
      </c>
      <c r="F22" s="13">
        <v>18</v>
      </c>
    </row>
    <row r="23" spans="2:6" x14ac:dyDescent="0.25">
      <c r="B23" s="142" t="s">
        <v>117</v>
      </c>
      <c r="C23" s="13" t="str">
        <f>VLOOKUP(B23,'личн рез-ты по гонкам_NEW'!$G$1:$M$1058,4,FALSE)</f>
        <v>Ж</v>
      </c>
      <c r="D23" s="13">
        <f>VLOOKUP(B23,'личн рез-ты по гонкам_NEW'!$G$1:$M$1058,3,FALSE)</f>
        <v>4021</v>
      </c>
      <c r="E23" s="61">
        <v>28.301102568403451</v>
      </c>
      <c r="F23" s="13">
        <v>19</v>
      </c>
    </row>
    <row r="24" spans="2:6" x14ac:dyDescent="0.25">
      <c r="B24" s="142" t="s">
        <v>530</v>
      </c>
      <c r="C24" s="13" t="str">
        <f>VLOOKUP(B24,'личн рез-ты по гонкам_NEW'!$G$1:$M$1058,4,FALSE)</f>
        <v>М</v>
      </c>
      <c r="D24" s="13">
        <f>VLOOKUP(B24,'личн рез-ты по гонкам_NEW'!$G$1:$M$1058,3,FALSE)</f>
        <v>2787</v>
      </c>
      <c r="E24" s="61">
        <v>27.03982977468052</v>
      </c>
      <c r="F24" s="13">
        <v>20</v>
      </c>
    </row>
    <row r="25" spans="2:6" x14ac:dyDescent="0.25">
      <c r="B25" s="142" t="s">
        <v>683</v>
      </c>
      <c r="C25" s="13" t="str">
        <f>VLOOKUP(B25,'личн рез-ты по гонкам_NEW'!$G$1:$M$1058,4,FALSE)</f>
        <v>М</v>
      </c>
      <c r="D25" s="13">
        <f>VLOOKUP(B25,'личн рез-ты по гонкам_NEW'!$G$1:$M$1058,3,FALSE)</f>
        <v>932</v>
      </c>
      <c r="E25" s="61">
        <v>26.294052067475082</v>
      </c>
      <c r="F25" s="13">
        <v>21</v>
      </c>
    </row>
    <row r="26" spans="2:6" x14ac:dyDescent="0.25">
      <c r="B26" s="142" t="s">
        <v>331</v>
      </c>
      <c r="C26" s="13" t="str">
        <f>VLOOKUP(B26,'личн рез-ты по гонкам_NEW'!$G$1:$M$1058,4,FALSE)</f>
        <v>М</v>
      </c>
      <c r="D26" s="13">
        <f>VLOOKUP(B26,'личн рез-ты по гонкам_NEW'!$G$1:$M$1058,3,FALSE)</f>
        <v>2791</v>
      </c>
      <c r="E26" s="61">
        <v>25.900694379483291</v>
      </c>
      <c r="F26" s="13">
        <v>22</v>
      </c>
    </row>
    <row r="27" spans="2:6" x14ac:dyDescent="0.25">
      <c r="B27" s="142" t="s">
        <v>72</v>
      </c>
      <c r="C27" s="13" t="str">
        <f>VLOOKUP(B27,'личн рез-ты по гонкам_NEW'!$G$1:$M$1058,4,FALSE)</f>
        <v>М</v>
      </c>
      <c r="D27" s="13">
        <f>VLOOKUP(B27,'личн рез-ты по гонкам_NEW'!$G$1:$M$1058,3,FALSE)</f>
        <v>0</v>
      </c>
      <c r="E27" s="61">
        <v>25.578759273005677</v>
      </c>
      <c r="F27" s="13">
        <v>23</v>
      </c>
    </row>
    <row r="28" spans="2:6" x14ac:dyDescent="0.25">
      <c r="B28" s="142" t="s">
        <v>684</v>
      </c>
      <c r="C28" s="13" t="str">
        <f>VLOOKUP(B28,'личн рез-ты по гонкам_NEW'!$G$1:$M$1058,4,FALSE)</f>
        <v>М</v>
      </c>
      <c r="D28" s="13">
        <f>VLOOKUP(B28,'личн рез-ты по гонкам_NEW'!$G$1:$M$1058,3,FALSE)</f>
        <v>3507</v>
      </c>
      <c r="E28" s="61">
        <v>25.120568045936526</v>
      </c>
      <c r="F28" s="13">
        <v>24</v>
      </c>
    </row>
    <row r="29" spans="2:6" x14ac:dyDescent="0.25">
      <c r="B29" s="142" t="s">
        <v>98</v>
      </c>
      <c r="C29" s="13" t="str">
        <f>VLOOKUP(B29,'личн рез-ты по гонкам_NEW'!$G$1:$M$1058,4,FALSE)</f>
        <v>М</v>
      </c>
      <c r="D29" s="13">
        <f>VLOOKUP(B29,'личн рез-ты по гонкам_NEW'!$G$1:$M$1058,3,FALSE)</f>
        <v>2434</v>
      </c>
      <c r="E29" s="61">
        <v>24.121203813756956</v>
      </c>
      <c r="F29" s="13">
        <v>25</v>
      </c>
    </row>
    <row r="30" spans="2:6" x14ac:dyDescent="0.25">
      <c r="B30" s="142" t="s">
        <v>100</v>
      </c>
      <c r="C30" s="13" t="str">
        <f>VLOOKUP(B30,'личн рез-ты по гонкам_NEW'!$G$1:$M$1058,4,FALSE)</f>
        <v>М</v>
      </c>
      <c r="D30" s="13">
        <f>VLOOKUP(B30,'личн рез-ты по гонкам_NEW'!$G$1:$M$1058,3,FALSE)</f>
        <v>1364</v>
      </c>
      <c r="E30" s="61">
        <v>22.904277304381537</v>
      </c>
      <c r="F30" s="13">
        <v>26</v>
      </c>
    </row>
    <row r="31" spans="2:6" x14ac:dyDescent="0.25">
      <c r="B31" s="142" t="s">
        <v>194</v>
      </c>
      <c r="C31" s="13" t="str">
        <f>VLOOKUP(B31,'личн рез-ты по гонкам_NEW'!$G$1:$M$1058,4,FALSE)</f>
        <v>М</v>
      </c>
      <c r="D31" s="13">
        <f>VLOOKUP(B31,'личн рез-ты по гонкам_NEW'!$G$1:$M$1058,3,FALSE)</f>
        <v>2423</v>
      </c>
      <c r="E31" s="61">
        <v>21.803940770987893</v>
      </c>
      <c r="F31" s="13">
        <v>27</v>
      </c>
    </row>
    <row r="32" spans="2:6" x14ac:dyDescent="0.25">
      <c r="B32" s="142" t="s">
        <v>281</v>
      </c>
      <c r="C32" s="13" t="str">
        <f>VLOOKUP(B32,'личн рез-ты по гонкам_NEW'!$G$1:$M$1058,4,FALSE)</f>
        <v>Ж</v>
      </c>
      <c r="D32" s="13">
        <f>VLOOKUP(B32,'личн рез-ты по гонкам_NEW'!$G$1:$M$1058,3,FALSE)</f>
        <v>4112</v>
      </c>
      <c r="E32" s="61">
        <v>21.546074608194964</v>
      </c>
      <c r="F32" s="13">
        <v>28</v>
      </c>
    </row>
    <row r="33" spans="2:6" x14ac:dyDescent="0.25">
      <c r="B33" s="142" t="s">
        <v>136</v>
      </c>
      <c r="C33" s="13" t="str">
        <f>VLOOKUP(B33,'личн рез-ты по гонкам_NEW'!$G$1:$M$1058,4,FALSE)</f>
        <v>М</v>
      </c>
      <c r="D33" s="13">
        <f>VLOOKUP(B33,'личн рез-ты по гонкам_NEW'!$G$1:$M$1058,3,FALSE)</f>
        <v>2542</v>
      </c>
      <c r="E33" s="61">
        <v>20.522067447601657</v>
      </c>
      <c r="F33" s="13">
        <v>29</v>
      </c>
    </row>
    <row r="34" spans="2:6" x14ac:dyDescent="0.25">
      <c r="B34" s="142" t="s">
        <v>86</v>
      </c>
      <c r="C34" s="13" t="str">
        <f>VLOOKUP(B34,'личн рез-ты по гонкам_NEW'!$G$1:$M$1058,4,FALSE)</f>
        <v>Ж</v>
      </c>
      <c r="D34" s="13">
        <f>VLOOKUP(B34,'личн рез-ты по гонкам_NEW'!$G$1:$M$1058,3,FALSE)</f>
        <v>0</v>
      </c>
      <c r="E34" s="61">
        <v>20.17125935719146</v>
      </c>
      <c r="F34" s="13">
        <v>30</v>
      </c>
    </row>
    <row r="35" spans="2:6" x14ac:dyDescent="0.25">
      <c r="B35" s="142" t="s">
        <v>104</v>
      </c>
      <c r="C35" s="13" t="str">
        <f>VLOOKUP(B35,'личн рез-ты по гонкам_NEW'!$G$1:$M$1058,4,FALSE)</f>
        <v>М</v>
      </c>
      <c r="D35" s="13">
        <f>VLOOKUP(B35,'личн рез-ты по гонкам_NEW'!$G$1:$M$1058,3,FALSE)</f>
        <v>1521</v>
      </c>
      <c r="E35" s="61">
        <v>19.748763175041848</v>
      </c>
      <c r="F35" s="13">
        <v>31</v>
      </c>
    </row>
    <row r="36" spans="2:6" x14ac:dyDescent="0.25">
      <c r="B36" s="142" t="s">
        <v>388</v>
      </c>
      <c r="C36" s="13" t="str">
        <f>VLOOKUP(B36,'личн рез-ты по гонкам_NEW'!$G$1:$M$1058,4,FALSE)</f>
        <v>М</v>
      </c>
      <c r="D36" s="13">
        <f>VLOOKUP(B36,'личн рез-ты по гонкам_NEW'!$G$1:$M$1058,3,FALSE)</f>
        <v>2548</v>
      </c>
      <c r="E36" s="61">
        <v>19.406110529650206</v>
      </c>
      <c r="F36" s="13">
        <v>32</v>
      </c>
    </row>
    <row r="37" spans="2:6" x14ac:dyDescent="0.25">
      <c r="B37" s="142" t="s">
        <v>525</v>
      </c>
      <c r="C37" s="13" t="str">
        <f>VLOOKUP(B37,'личн рез-ты по гонкам_NEW'!$G$1:$M$1058,4,FALSE)</f>
        <v>М</v>
      </c>
      <c r="D37" s="13">
        <f>VLOOKUP(B37,'личн рез-ты по гонкам_NEW'!$G$1:$M$1058,3,FALSE)</f>
        <v>5521</v>
      </c>
      <c r="E37" s="61">
        <v>19.291842573863683</v>
      </c>
      <c r="F37" s="13">
        <v>33</v>
      </c>
    </row>
    <row r="38" spans="2:6" x14ac:dyDescent="0.25">
      <c r="B38" s="142" t="s">
        <v>259</v>
      </c>
      <c r="C38" s="13" t="str">
        <f>VLOOKUP(B38,'личн рез-ты по гонкам_NEW'!$G$1:$M$1058,4,FALSE)</f>
        <v>М</v>
      </c>
      <c r="D38" s="13">
        <f>VLOOKUP(B38,'личн рез-ты по гонкам_NEW'!$G$1:$M$1058,3,FALSE)</f>
        <v>3870</v>
      </c>
      <c r="E38" s="61">
        <v>18.906990211623842</v>
      </c>
      <c r="F38" s="13">
        <v>34</v>
      </c>
    </row>
    <row r="39" spans="2:6" x14ac:dyDescent="0.25">
      <c r="B39" s="142" t="s">
        <v>130</v>
      </c>
      <c r="C39" s="13" t="str">
        <f>VLOOKUP(B39,'личн рез-ты по гонкам_NEW'!$G$1:$M$1058,4,FALSE)</f>
        <v>М</v>
      </c>
      <c r="D39" s="13">
        <f>VLOOKUP(B39,'личн рез-ты по гонкам_NEW'!$G$1:$M$1058,3,FALSE)</f>
        <v>4190</v>
      </c>
      <c r="E39" s="61">
        <v>18.302523873953049</v>
      </c>
      <c r="F39" s="13">
        <v>35</v>
      </c>
    </row>
    <row r="40" spans="2:6" x14ac:dyDescent="0.25">
      <c r="B40" s="142" t="s">
        <v>109</v>
      </c>
      <c r="C40" s="13" t="str">
        <f>VLOOKUP(B40,'личн рез-ты по гонкам_NEW'!$G$1:$M$1058,4,FALSE)</f>
        <v>М</v>
      </c>
      <c r="D40" s="13">
        <f>VLOOKUP(B40,'личн рез-ты по гонкам_NEW'!$G$1:$M$1058,3,FALSE)</f>
        <v>4935</v>
      </c>
      <c r="E40" s="61">
        <v>18.213005257039363</v>
      </c>
      <c r="F40" s="13">
        <v>36</v>
      </c>
    </row>
    <row r="41" spans="2:6" x14ac:dyDescent="0.25">
      <c r="B41" s="142" t="s">
        <v>527</v>
      </c>
      <c r="C41" s="13" t="str">
        <f>VLOOKUP(B41,'личн рез-ты по гонкам_NEW'!$G$1:$M$1058,4,FALSE)</f>
        <v>М</v>
      </c>
      <c r="D41" s="13">
        <f>VLOOKUP(B41,'личн рез-ты по гонкам_NEW'!$G$1:$M$1058,3,FALSE)</f>
        <v>2539</v>
      </c>
      <c r="E41" s="61">
        <v>18.197632187098698</v>
      </c>
      <c r="F41" s="13">
        <v>37</v>
      </c>
    </row>
    <row r="42" spans="2:6" x14ac:dyDescent="0.25">
      <c r="B42" s="142" t="s">
        <v>531</v>
      </c>
      <c r="C42" s="13" t="str">
        <f>VLOOKUP(B42,'личн рез-ты по гонкам_NEW'!$G$1:$M$1058,4,FALSE)</f>
        <v>М</v>
      </c>
      <c r="D42" s="13">
        <f>VLOOKUP(B42,'личн рез-ты по гонкам_NEW'!$G$1:$M$1058,3,FALSE)</f>
        <v>855</v>
      </c>
      <c r="E42" s="61">
        <v>18.18217475428591</v>
      </c>
      <c r="F42" s="13">
        <v>38</v>
      </c>
    </row>
    <row r="43" spans="2:6" x14ac:dyDescent="0.25">
      <c r="B43" s="142" t="s">
        <v>105</v>
      </c>
      <c r="C43" s="13" t="str">
        <f>VLOOKUP(B43,'личн рез-ты по гонкам_NEW'!$G$1:$M$1058,4,FALSE)</f>
        <v>М</v>
      </c>
      <c r="D43" s="13">
        <f>VLOOKUP(B43,'личн рез-ты по гонкам_NEW'!$G$1:$M$1058,3,FALSE)</f>
        <v>0</v>
      </c>
      <c r="E43" s="61">
        <v>17.965991657711346</v>
      </c>
      <c r="F43" s="13">
        <v>39</v>
      </c>
    </row>
    <row r="44" spans="2:6" x14ac:dyDescent="0.25">
      <c r="B44" s="142" t="s">
        <v>75</v>
      </c>
      <c r="C44" s="13" t="str">
        <f>VLOOKUP(B44,'личн рез-ты по гонкам_NEW'!$G$1:$M$1058,4,FALSE)</f>
        <v>М</v>
      </c>
      <c r="D44" s="13">
        <f>VLOOKUP(B44,'личн рез-ты по гонкам_NEW'!$G$1:$M$1058,3,FALSE)</f>
        <v>0</v>
      </c>
      <c r="E44" s="61">
        <v>17.83591738724224</v>
      </c>
      <c r="F44" s="13">
        <v>40</v>
      </c>
    </row>
    <row r="45" spans="2:6" x14ac:dyDescent="0.25">
      <c r="B45" s="142" t="s">
        <v>76</v>
      </c>
      <c r="C45" s="41" t="str">
        <f>VLOOKUP(B45,'личн рез-ты по гонкам_NEW'!$G$1:$M$1058,4,FALSE)</f>
        <v>М</v>
      </c>
      <c r="D45" s="41">
        <f>VLOOKUP(B45,'личн рез-ты по гонкам_NEW'!$G$1:$M$1058,3,FALSE)</f>
        <v>0</v>
      </c>
      <c r="E45" s="61">
        <v>17.815563682604552</v>
      </c>
      <c r="F45" s="13">
        <v>41</v>
      </c>
    </row>
    <row r="46" spans="2:6" x14ac:dyDescent="0.25">
      <c r="B46" s="142" t="s">
        <v>318</v>
      </c>
      <c r="C46" s="13" t="str">
        <f>VLOOKUP(B46,'личн рез-ты по гонкам_NEW'!$G$1:$M$1058,4,FALSE)</f>
        <v>М</v>
      </c>
      <c r="D46" s="13">
        <f>VLOOKUP(B46,'личн рез-ты по гонкам_NEW'!$G$1:$M$1058,3,FALSE)</f>
        <v>988</v>
      </c>
      <c r="E46" s="61">
        <v>17.466535104557455</v>
      </c>
      <c r="F46" s="13">
        <v>42</v>
      </c>
    </row>
    <row r="47" spans="2:6" x14ac:dyDescent="0.25">
      <c r="B47" s="142" t="s">
        <v>283</v>
      </c>
      <c r="C47" s="13" t="str">
        <f>VLOOKUP(B47,'личн рез-ты по гонкам_NEW'!$G$1:$M$1058,4,FALSE)</f>
        <v>М</v>
      </c>
      <c r="D47" s="13">
        <f>VLOOKUP(B47,'личн рез-ты по гонкам_NEW'!$G$1:$M$1058,3,FALSE)</f>
        <v>1614</v>
      </c>
      <c r="E47" s="61">
        <v>17.262636333743483</v>
      </c>
      <c r="F47" s="13">
        <v>43</v>
      </c>
    </row>
    <row r="48" spans="2:6" x14ac:dyDescent="0.25">
      <c r="B48" s="142" t="s">
        <v>99</v>
      </c>
      <c r="C48" s="13" t="str">
        <f>VLOOKUP(B48,'личн рез-ты по гонкам_NEW'!$G$1:$M$1058,4,FALSE)</f>
        <v>М</v>
      </c>
      <c r="D48" s="13">
        <f>VLOOKUP(B48,'личн рез-ты по гонкам_NEW'!$G$1:$M$1058,3,FALSE)</f>
        <v>4035</v>
      </c>
      <c r="E48" s="61">
        <v>17.214296005914569</v>
      </c>
      <c r="F48" s="13">
        <v>44</v>
      </c>
    </row>
    <row r="49" spans="2:6" x14ac:dyDescent="0.25">
      <c r="B49" s="142" t="s">
        <v>441</v>
      </c>
      <c r="C49" s="13" t="str">
        <f>VLOOKUP(B49,'личн рез-ты по гонкам_NEW'!$G$1:$M$1058,4,FALSE)</f>
        <v>М</v>
      </c>
      <c r="D49" s="13">
        <f>VLOOKUP(B49,'личн рез-ты по гонкам_NEW'!$G$1:$M$1058,3,FALSE)</f>
        <v>4683</v>
      </c>
      <c r="E49" s="61">
        <v>17.154282362991331</v>
      </c>
      <c r="F49" s="13">
        <v>45</v>
      </c>
    </row>
    <row r="50" spans="2:6" x14ac:dyDescent="0.25">
      <c r="B50" s="142" t="s">
        <v>478</v>
      </c>
      <c r="C50" s="13" t="str">
        <f>VLOOKUP(B50,'личн рез-ты по гонкам_NEW'!$G$1:$M$1058,4,FALSE)</f>
        <v>М</v>
      </c>
      <c r="D50" s="13">
        <f>VLOOKUP(B50,'личн рез-ты по гонкам_NEW'!$G$1:$M$1058,3,FALSE)</f>
        <v>4228</v>
      </c>
      <c r="E50" s="61">
        <v>17.131547663311018</v>
      </c>
      <c r="F50" s="13">
        <v>46</v>
      </c>
    </row>
    <row r="51" spans="2:6" x14ac:dyDescent="0.25">
      <c r="B51" s="142" t="s">
        <v>93</v>
      </c>
      <c r="C51" s="13" t="str">
        <f>VLOOKUP(B51,'личн рез-ты по гонкам_NEW'!$G$1:$M$1058,4,FALSE)</f>
        <v>М</v>
      </c>
      <c r="D51" s="13">
        <f>VLOOKUP(B51,'личн рез-ты по гонкам_NEW'!$G$1:$M$1058,3,FALSE)</f>
        <v>3143</v>
      </c>
      <c r="E51" s="61">
        <v>17.049050675319851</v>
      </c>
      <c r="F51" s="13">
        <v>47</v>
      </c>
    </row>
    <row r="52" spans="2:6" x14ac:dyDescent="0.25">
      <c r="B52" s="142" t="s">
        <v>138</v>
      </c>
      <c r="C52" s="13" t="str">
        <f>VLOOKUP(B52,'личн рез-ты по гонкам_NEW'!$G$1:$M$1058,4,FALSE)</f>
        <v>М</v>
      </c>
      <c r="D52" s="13">
        <f>VLOOKUP(B52,'личн рез-ты по гонкам_NEW'!$G$1:$M$1058,3,FALSE)</f>
        <v>0</v>
      </c>
      <c r="E52" s="61">
        <v>16.964287174712823</v>
      </c>
      <c r="F52" s="13">
        <v>48</v>
      </c>
    </row>
    <row r="53" spans="2:6" x14ac:dyDescent="0.25">
      <c r="B53" s="142" t="s">
        <v>68</v>
      </c>
      <c r="C53" s="13" t="str">
        <f>VLOOKUP(B53,'личн рез-ты по гонкам_NEW'!$G$1:$M$1058,4,FALSE)</f>
        <v>Ж</v>
      </c>
      <c r="D53" s="13">
        <f>VLOOKUP(B53,'личн рез-ты по гонкам_NEW'!$G$1:$M$1058,3,FALSE)</f>
        <v>0</v>
      </c>
      <c r="E53" s="61">
        <v>16.861600973202346</v>
      </c>
      <c r="F53" s="13">
        <v>49</v>
      </c>
    </row>
    <row r="54" spans="2:6" x14ac:dyDescent="0.25">
      <c r="B54" s="142" t="s">
        <v>479</v>
      </c>
      <c r="C54" s="13" t="str">
        <f>VLOOKUP(B54,'личн рез-ты по гонкам_NEW'!$G$1:$M$1058,4,FALSE)</f>
        <v>М</v>
      </c>
      <c r="D54" s="13">
        <f>VLOOKUP(B54,'личн рез-ты по гонкам_NEW'!$G$1:$M$1058,3,FALSE)</f>
        <v>4211</v>
      </c>
      <c r="E54" s="61">
        <v>16.473460712724091</v>
      </c>
      <c r="F54" s="13">
        <v>50</v>
      </c>
    </row>
    <row r="55" spans="2:6" x14ac:dyDescent="0.25">
      <c r="B55" s="142" t="s">
        <v>144</v>
      </c>
      <c r="C55" s="13" t="str">
        <f>VLOOKUP(B55,'личн рез-ты по гонкам_NEW'!$G$1:$M$1058,4,FALSE)</f>
        <v>М</v>
      </c>
      <c r="D55" s="13">
        <f>VLOOKUP(B55,'личн рез-ты по гонкам_NEW'!$G$1:$M$1058,3,FALSE)</f>
        <v>4237</v>
      </c>
      <c r="E55" s="61">
        <v>16.432530870713361</v>
      </c>
      <c r="F55" s="13">
        <v>51</v>
      </c>
    </row>
    <row r="56" spans="2:6" x14ac:dyDescent="0.25">
      <c r="B56" s="142" t="s">
        <v>77</v>
      </c>
      <c r="C56" s="13" t="str">
        <f>VLOOKUP(B56,'личн рез-ты по гонкам_NEW'!$G$1:$M$1058,4,FALSE)</f>
        <v>М</v>
      </c>
      <c r="D56" s="13">
        <f>VLOOKUP(B56,'личн рез-ты по гонкам_NEW'!$G$1:$M$1058,3,FALSE)</f>
        <v>0</v>
      </c>
      <c r="E56" s="61">
        <v>16.370425104455101</v>
      </c>
      <c r="F56" s="13">
        <v>52</v>
      </c>
    </row>
    <row r="57" spans="2:6" x14ac:dyDescent="0.25">
      <c r="B57" s="142" t="s">
        <v>158</v>
      </c>
      <c r="C57" s="13" t="str">
        <f>VLOOKUP(B57,'личн рез-ты по гонкам_NEW'!$G$1:$M$1058,4,FALSE)</f>
        <v>М</v>
      </c>
      <c r="D57" s="13">
        <f>VLOOKUP(B57,'личн рез-ты по гонкам_NEW'!$G$1:$M$1058,3,FALSE)</f>
        <v>892</v>
      </c>
      <c r="E57" s="61">
        <v>15.690257202716669</v>
      </c>
      <c r="F57" s="13">
        <v>53</v>
      </c>
    </row>
    <row r="58" spans="2:6" x14ac:dyDescent="0.25">
      <c r="B58" s="142" t="s">
        <v>678</v>
      </c>
      <c r="C58" s="41" t="e">
        <f>VLOOKUP(B58,'личн рез-ты по гонкам_NEW'!$G$1:$M$1058,4,FALSE)</f>
        <v>#N/A</v>
      </c>
      <c r="D58" s="41" t="e">
        <f>VLOOKUP(B58,'личн рез-ты по гонкам_NEW'!$G$1:$M$1058,3,FALSE)</f>
        <v>#N/A</v>
      </c>
      <c r="E58" s="61">
        <v>15.603706984058215</v>
      </c>
      <c r="F58" s="13">
        <v>54</v>
      </c>
    </row>
    <row r="59" spans="2:6" x14ac:dyDescent="0.25">
      <c r="B59" s="142" t="s">
        <v>322</v>
      </c>
      <c r="C59" s="13" t="str">
        <f>VLOOKUP(B59,'личн рез-ты по гонкам_NEW'!$G$1:$M$1058,4,FALSE)</f>
        <v>М</v>
      </c>
      <c r="D59" s="13">
        <f>VLOOKUP(B59,'личн рез-ты по гонкам_NEW'!$G$1:$M$1058,3,FALSE)</f>
        <v>2536</v>
      </c>
      <c r="E59" s="61">
        <v>15.43013622853033</v>
      </c>
      <c r="F59" s="13">
        <v>55</v>
      </c>
    </row>
    <row r="60" spans="2:6" x14ac:dyDescent="0.25">
      <c r="B60" s="142" t="s">
        <v>475</v>
      </c>
      <c r="C60" s="13" t="str">
        <f>VLOOKUP(B60,'личн рез-ты по гонкам_NEW'!$G$1:$M$1058,4,FALSE)</f>
        <v>М</v>
      </c>
      <c r="D60" s="13">
        <f>VLOOKUP(B60,'личн рез-ты по гонкам_NEW'!$G$1:$M$1058,3,FALSE)</f>
        <v>5287</v>
      </c>
      <c r="E60" s="61">
        <v>14.827740674657303</v>
      </c>
      <c r="F60" s="13">
        <v>56</v>
      </c>
    </row>
    <row r="61" spans="2:6" x14ac:dyDescent="0.25">
      <c r="B61" s="142" t="s">
        <v>85</v>
      </c>
      <c r="C61" s="13" t="str">
        <f>VLOOKUP(B61,'личн рез-ты по гонкам_NEW'!$G$1:$M$1058,4,FALSE)</f>
        <v>Ж</v>
      </c>
      <c r="D61" s="13">
        <f>VLOOKUP(B61,'личн рез-ты по гонкам_NEW'!$G$1:$M$1058,3,FALSE)</f>
        <v>0</v>
      </c>
      <c r="E61" s="61">
        <v>14.659633751839948</v>
      </c>
      <c r="F61" s="13">
        <v>57</v>
      </c>
    </row>
    <row r="62" spans="2:6" x14ac:dyDescent="0.25">
      <c r="B62" s="142" t="s">
        <v>584</v>
      </c>
      <c r="C62" s="41" t="str">
        <f>VLOOKUP(B62,'личн рез-ты по гонкам_NEW'!$G$1:$M$1058,4,FALSE)</f>
        <v>М</v>
      </c>
      <c r="D62" s="41" t="str">
        <f>VLOOKUP(B62,'личн рез-ты по гонкам_NEW'!$G$1:$M$1058,3,FALSE)</f>
        <v/>
      </c>
      <c r="E62" s="61">
        <v>14.266907446536784</v>
      </c>
      <c r="F62" s="13">
        <v>58</v>
      </c>
    </row>
    <row r="63" spans="2:6" x14ac:dyDescent="0.25">
      <c r="B63" s="142" t="s">
        <v>562</v>
      </c>
      <c r="C63" s="41" t="e">
        <f>VLOOKUP(B63,'личн рез-ты по гонкам_NEW'!$G$1:$M$1058,4,FALSE)</f>
        <v>#N/A</v>
      </c>
      <c r="D63" s="41" t="e">
        <f>VLOOKUP(B63,'личн рез-ты по гонкам_NEW'!$G$1:$M$1058,3,FALSE)</f>
        <v>#N/A</v>
      </c>
      <c r="E63" s="61">
        <v>14.266907446536784</v>
      </c>
      <c r="F63" s="13">
        <v>59</v>
      </c>
    </row>
    <row r="64" spans="2:6" x14ac:dyDescent="0.25">
      <c r="B64" s="142" t="s">
        <v>445</v>
      </c>
      <c r="C64" s="13" t="str">
        <f>VLOOKUP(B64,'личн рез-ты по гонкам_NEW'!$G$1:$M$1058,4,FALSE)</f>
        <v>М</v>
      </c>
      <c r="D64" s="13">
        <f>VLOOKUP(B64,'личн рез-ты по гонкам_NEW'!$G$1:$M$1058,3,FALSE)</f>
        <v>3276</v>
      </c>
      <c r="E64" s="61">
        <v>14.207657408927908</v>
      </c>
      <c r="F64" s="13">
        <v>60</v>
      </c>
    </row>
    <row r="65" spans="2:6" x14ac:dyDescent="0.25">
      <c r="B65" s="142" t="s">
        <v>96</v>
      </c>
      <c r="C65" s="13" t="str">
        <f>VLOOKUP(B65,'личн рез-ты по гонкам_NEW'!$G$1:$M$1058,4,FALSE)</f>
        <v>М</v>
      </c>
      <c r="D65" s="13">
        <f>VLOOKUP(B65,'личн рез-ты по гонкам_NEW'!$G$1:$M$1058,3,FALSE)</f>
        <v>0</v>
      </c>
      <c r="E65" s="61">
        <v>14.141487382195917</v>
      </c>
      <c r="F65" s="13">
        <v>61</v>
      </c>
    </row>
    <row r="66" spans="2:6" x14ac:dyDescent="0.25">
      <c r="B66" s="142" t="s">
        <v>102</v>
      </c>
      <c r="C66" s="13" t="str">
        <f>VLOOKUP(B66,'личн рез-ты по гонкам_NEW'!$G$1:$M$1058,4,FALSE)</f>
        <v>М</v>
      </c>
      <c r="D66" s="13">
        <f>VLOOKUP(B66,'личн рез-ты по гонкам_NEW'!$G$1:$M$1058,3,FALSE)</f>
        <v>5908</v>
      </c>
      <c r="E66" s="61">
        <v>14.043602570141525</v>
      </c>
      <c r="F66" s="13">
        <v>62</v>
      </c>
    </row>
    <row r="67" spans="2:6" x14ac:dyDescent="0.25">
      <c r="B67" s="142" t="s">
        <v>686</v>
      </c>
      <c r="C67" s="13" t="str">
        <f>VLOOKUP(B67,'личн рез-ты по гонкам_NEW'!$G$1:$M$1058,4,FALSE)</f>
        <v>М</v>
      </c>
      <c r="D67" s="13">
        <f>VLOOKUP(B67,'личн рез-ты по гонкам_NEW'!$G$1:$M$1058,3,FALSE)</f>
        <v>0</v>
      </c>
      <c r="E67" s="61">
        <v>14.037887000267659</v>
      </c>
      <c r="F67" s="13">
        <v>63</v>
      </c>
    </row>
    <row r="68" spans="2:6" x14ac:dyDescent="0.25">
      <c r="B68" s="142" t="s">
        <v>101</v>
      </c>
      <c r="C68" s="13" t="str">
        <f>VLOOKUP(B68,'личн рез-ты по гонкам_NEW'!$G$1:$M$1058,4,FALSE)</f>
        <v>М</v>
      </c>
      <c r="D68" s="13">
        <f>VLOOKUP(B68,'личн рез-ты по гонкам_NEW'!$G$1:$M$1058,3,FALSE)</f>
        <v>0</v>
      </c>
      <c r="E68" s="61">
        <v>13.708555703686834</v>
      </c>
      <c r="F68" s="13">
        <v>64</v>
      </c>
    </row>
    <row r="69" spans="2:6" x14ac:dyDescent="0.25">
      <c r="B69" s="142" t="s">
        <v>563</v>
      </c>
      <c r="C69" s="13" t="str">
        <f>VLOOKUP(B69,'личн рез-ты по гонкам_NEW'!$G$1:$M$1058,4,FALSE)</f>
        <v>Ж</v>
      </c>
      <c r="D69" s="13">
        <f>VLOOKUP(B69,'личн рез-ты по гонкам_NEW'!$G$1:$M$1058,3,FALSE)</f>
        <v>3313</v>
      </c>
      <c r="E69" s="61">
        <v>13.32698862460575</v>
      </c>
      <c r="F69" s="13">
        <v>65</v>
      </c>
    </row>
    <row r="70" spans="2:6" x14ac:dyDescent="0.25">
      <c r="B70" s="142" t="s">
        <v>552</v>
      </c>
      <c r="C70" s="13" t="str">
        <f>VLOOKUP(B70,'личн рез-ты по гонкам_NEW'!$G$1:$M$1058,4,FALSE)</f>
        <v>Ж</v>
      </c>
      <c r="D70" s="13">
        <f>VLOOKUP(B70,'личн рез-ты по гонкам_NEW'!$G$1:$M$1058,3,FALSE)</f>
        <v>3121</v>
      </c>
      <c r="E70" s="61">
        <v>13.027331705941091</v>
      </c>
      <c r="F70" s="13">
        <v>66</v>
      </c>
    </row>
    <row r="71" spans="2:6" x14ac:dyDescent="0.25">
      <c r="B71" s="142" t="s">
        <v>216</v>
      </c>
      <c r="C71" s="13" t="str">
        <f>VLOOKUP(B71,'личн рез-ты по гонкам_NEW'!$G$1:$M$1058,4,FALSE)</f>
        <v>М</v>
      </c>
      <c r="D71" s="13">
        <f>VLOOKUP(B71,'личн рез-ты по гонкам_NEW'!$G$1:$M$1058,3,FALSE)</f>
        <v>3185</v>
      </c>
      <c r="E71" s="61">
        <v>12.821597529288521</v>
      </c>
      <c r="F71" s="13">
        <v>67</v>
      </c>
    </row>
    <row r="72" spans="2:6" x14ac:dyDescent="0.25">
      <c r="B72" s="142" t="s">
        <v>436</v>
      </c>
      <c r="C72" s="13" t="str">
        <f>VLOOKUP(B72,'личн рез-ты по гонкам_NEW'!$G$1:$M$1058,4,FALSE)</f>
        <v>М</v>
      </c>
      <c r="D72" s="13">
        <f>VLOOKUP(B72,'личн рез-ты по гонкам_NEW'!$G$1:$M$1058,3,FALSE)</f>
        <v>2784</v>
      </c>
      <c r="E72" s="61">
        <v>12.690689569201737</v>
      </c>
      <c r="F72" s="13">
        <v>68</v>
      </c>
    </row>
    <row r="73" spans="2:6" x14ac:dyDescent="0.25">
      <c r="B73" s="142" t="s">
        <v>674</v>
      </c>
      <c r="C73" s="13" t="str">
        <f>VLOOKUP(B73,'личн рез-ты по гонкам_NEW'!$G$1:$M$1058,4,FALSE)</f>
        <v>М</v>
      </c>
      <c r="D73" s="13">
        <f>VLOOKUP(B73,'личн рез-ты по гонкам_NEW'!$G$1:$M$1058,3,FALSE)</f>
        <v>4922</v>
      </c>
      <c r="E73" s="61">
        <v>12.432421088281894</v>
      </c>
      <c r="F73" s="13">
        <v>69</v>
      </c>
    </row>
    <row r="74" spans="2:6" x14ac:dyDescent="0.25">
      <c r="B74" s="142" t="s">
        <v>673</v>
      </c>
      <c r="C74" s="13" t="str">
        <f>VLOOKUP(B74,'личн рез-ты по гонкам_NEW'!$G$1:$M$1058,4,FALSE)</f>
        <v>М</v>
      </c>
      <c r="D74" s="13">
        <f>VLOOKUP(B74,'личн рез-ты по гонкам_NEW'!$G$1:$M$1058,3,FALSE)</f>
        <v>284</v>
      </c>
      <c r="E74" s="61">
        <v>12.429133247743136</v>
      </c>
      <c r="F74" s="13">
        <v>70</v>
      </c>
    </row>
    <row r="75" spans="2:6" x14ac:dyDescent="0.25">
      <c r="B75" s="142" t="s">
        <v>308</v>
      </c>
      <c r="C75" s="13" t="str">
        <f>VLOOKUP(B75,'личн рез-ты по гонкам_NEW'!$G$1:$M$1058,4,FALSE)</f>
        <v>М</v>
      </c>
      <c r="D75" s="13">
        <f>VLOOKUP(B75,'личн рез-ты по гонкам_NEW'!$G$1:$M$1058,3,FALSE)</f>
        <v>4543</v>
      </c>
      <c r="E75" s="61">
        <v>12.408038072478469</v>
      </c>
      <c r="F75" s="13">
        <v>71</v>
      </c>
    </row>
    <row r="76" spans="2:6" x14ac:dyDescent="0.25">
      <c r="B76" s="142" t="s">
        <v>161</v>
      </c>
      <c r="C76" s="13" t="str">
        <f>VLOOKUP(B76,'личн рез-ты по гонкам_NEW'!$G$1:$M$1058,4,FALSE)</f>
        <v>М</v>
      </c>
      <c r="D76" s="13">
        <f>VLOOKUP(B76,'личн рез-ты по гонкам_NEW'!$G$1:$M$1058,3,FALSE)</f>
        <v>82</v>
      </c>
      <c r="E76" s="61">
        <v>12.356379263896976</v>
      </c>
      <c r="F76" s="13">
        <v>72</v>
      </c>
    </row>
    <row r="77" spans="2:6" x14ac:dyDescent="0.25">
      <c r="B77" s="142" t="s">
        <v>687</v>
      </c>
      <c r="C77" s="13" t="str">
        <f>VLOOKUP(B77,'личн рез-ты по гонкам_NEW'!$G$1:$M$1058,4,FALSE)</f>
        <v>М</v>
      </c>
      <c r="D77" s="13">
        <f>VLOOKUP(B77,'личн рез-ты по гонкам_NEW'!$G$1:$M$1058,3,FALSE)</f>
        <v>32</v>
      </c>
      <c r="E77" s="61">
        <v>12.264593831494068</v>
      </c>
      <c r="F77" s="13">
        <v>73</v>
      </c>
    </row>
    <row r="78" spans="2:6" x14ac:dyDescent="0.25">
      <c r="B78" s="142" t="s">
        <v>439</v>
      </c>
      <c r="C78" s="13" t="str">
        <f>VLOOKUP(B78,'личн рез-ты по гонкам_NEW'!$G$1:$M$1058,4,FALSE)</f>
        <v>М</v>
      </c>
      <c r="D78" s="13">
        <f>VLOOKUP(B78,'личн рез-ты по гонкам_NEW'!$G$1:$M$1058,3,FALSE)</f>
        <v>3362</v>
      </c>
      <c r="E78" s="61">
        <v>12.197122201839612</v>
      </c>
      <c r="F78" s="13">
        <v>74</v>
      </c>
    </row>
    <row r="79" spans="2:6" x14ac:dyDescent="0.25">
      <c r="B79" s="142" t="s">
        <v>123</v>
      </c>
      <c r="C79" s="13" t="str">
        <f>VLOOKUP(B79,'личн рез-ты по гонкам_NEW'!$G$1:$M$1058,4,FALSE)</f>
        <v>Ж</v>
      </c>
      <c r="D79" s="13">
        <f>VLOOKUP(B79,'личн рез-ты по гонкам_NEW'!$G$1:$M$1058,3,FALSE)</f>
        <v>4406</v>
      </c>
      <c r="E79" s="61">
        <v>12.180731021470196</v>
      </c>
      <c r="F79" s="13">
        <v>75</v>
      </c>
    </row>
    <row r="80" spans="2:6" x14ac:dyDescent="0.25">
      <c r="B80" s="142" t="s">
        <v>249</v>
      </c>
      <c r="C80" s="13" t="str">
        <f>VLOOKUP(B80,'личн рез-ты по гонкам_NEW'!$G$1:$M$1058,4,FALSE)</f>
        <v>Ж</v>
      </c>
      <c r="D80" s="13">
        <f>VLOOKUP(B80,'личн рез-ты по гонкам_NEW'!$G$1:$M$1058,3,FALSE)</f>
        <v>5076</v>
      </c>
      <c r="E80" s="61">
        <v>12.115584163930878</v>
      </c>
      <c r="F80" s="13">
        <v>76</v>
      </c>
    </row>
    <row r="81" spans="2:6" x14ac:dyDescent="0.25">
      <c r="B81" s="142" t="s">
        <v>523</v>
      </c>
      <c r="C81" s="13" t="str">
        <f>VLOOKUP(B81,'личн рез-ты по гонкам_NEW'!$G$1:$M$1058,4,FALSE)</f>
        <v>М</v>
      </c>
      <c r="D81" s="13">
        <f>VLOOKUP(B81,'личн рез-ты по гонкам_NEW'!$G$1:$M$1058,3,FALSE)</f>
        <v>5252</v>
      </c>
      <c r="E81" s="61">
        <v>12.073611216806457</v>
      </c>
      <c r="F81" s="13">
        <v>77</v>
      </c>
    </row>
    <row r="82" spans="2:6" x14ac:dyDescent="0.25">
      <c r="B82" s="142" t="s">
        <v>550</v>
      </c>
      <c r="C82" s="13" t="str">
        <f>VLOOKUP(B82,'личн рез-ты по гонкам_NEW'!$G$1:$M$1058,4,FALSE)</f>
        <v>М</v>
      </c>
      <c r="D82" s="13">
        <f>VLOOKUP(B82,'личн рез-ты по гонкам_NEW'!$G$1:$M$1058,3,FALSE)</f>
        <v>1998</v>
      </c>
      <c r="E82" s="61">
        <v>11.923031431753778</v>
      </c>
      <c r="F82" s="13">
        <v>78</v>
      </c>
    </row>
    <row r="83" spans="2:6" x14ac:dyDescent="0.25">
      <c r="B83" s="142" t="s">
        <v>588</v>
      </c>
      <c r="C83" s="13" t="str">
        <f>VLOOKUP(B83,'личн рез-ты по гонкам_NEW'!$G$1:$M$1058,4,FALSE)</f>
        <v>М</v>
      </c>
      <c r="D83" s="13" t="str">
        <f>VLOOKUP(B83,'личн рез-ты по гонкам_NEW'!$G$1:$M$1058,3,FALSE)</f>
        <v/>
      </c>
      <c r="E83" s="61">
        <v>11.688014600389769</v>
      </c>
      <c r="F83" s="13">
        <v>79</v>
      </c>
    </row>
    <row r="84" spans="2:6" x14ac:dyDescent="0.25">
      <c r="B84" s="142" t="s">
        <v>400</v>
      </c>
      <c r="C84" s="13" t="str">
        <f>VLOOKUP(B84,'личн рез-ты по гонкам_NEW'!$G$1:$M$1058,4,FALSE)</f>
        <v>М</v>
      </c>
      <c r="D84" s="13">
        <f>VLOOKUP(B84,'личн рез-ты по гонкам_NEW'!$G$1:$M$1058,3,FALSE)</f>
        <v>2816</v>
      </c>
      <c r="E84" s="61">
        <v>11.676109741910862</v>
      </c>
      <c r="F84" s="13">
        <v>80</v>
      </c>
    </row>
    <row r="85" spans="2:6" x14ac:dyDescent="0.25">
      <c r="B85" s="142" t="s">
        <v>363</v>
      </c>
      <c r="C85" s="13" t="str">
        <f>VLOOKUP(B85,'личн рез-ты по гонкам_NEW'!$G$1:$M$1058,4,FALSE)</f>
        <v>Ж</v>
      </c>
      <c r="D85" s="13">
        <f>VLOOKUP(B85,'личн рез-ты по гонкам_NEW'!$G$1:$M$1058,3,FALSE)</f>
        <v>3123</v>
      </c>
      <c r="E85" s="61">
        <v>11.640043444373729</v>
      </c>
      <c r="F85" s="13">
        <v>81</v>
      </c>
    </row>
    <row r="86" spans="2:6" x14ac:dyDescent="0.25">
      <c r="B86" s="142" t="s">
        <v>649</v>
      </c>
      <c r="C86" s="13" t="str">
        <f>VLOOKUP(B86,'личн рез-ты по гонкам_NEW'!$G$1:$M$1058,4,FALSE)</f>
        <v>М</v>
      </c>
      <c r="D86" s="13">
        <f>VLOOKUP(B86,'личн рез-ты по гонкам_NEW'!$G$1:$M$1058,3,FALSE)</f>
        <v>0</v>
      </c>
      <c r="E86" s="61">
        <v>11.594039756590931</v>
      </c>
      <c r="F86" s="13">
        <v>82</v>
      </c>
    </row>
    <row r="87" spans="2:6" x14ac:dyDescent="0.25">
      <c r="B87" s="142" t="s">
        <v>565</v>
      </c>
      <c r="C87" s="13" t="str">
        <f>VLOOKUP(B87,'личн рез-ты по гонкам_NEW'!$G$1:$M$1058,4,FALSE)</f>
        <v>Ж</v>
      </c>
      <c r="D87" s="13">
        <f>VLOOKUP(B87,'личн рез-ты по гонкам_NEW'!$G$1:$M$1058,3,FALSE)</f>
        <v>4703</v>
      </c>
      <c r="E87" s="61">
        <v>11.53209280908832</v>
      </c>
      <c r="F87" s="13">
        <v>83</v>
      </c>
    </row>
    <row r="88" spans="2:6" x14ac:dyDescent="0.25">
      <c r="B88" s="142" t="s">
        <v>551</v>
      </c>
      <c r="C88" s="13" t="str">
        <f>VLOOKUP(B88,'личн рез-ты по гонкам_NEW'!$G$1:$M$1058,4,FALSE)</f>
        <v>М</v>
      </c>
      <c r="D88" s="13">
        <f>VLOOKUP(B88,'личн рез-ты по гонкам_NEW'!$G$1:$M$1058,3,FALSE)</f>
        <v>5219</v>
      </c>
      <c r="E88" s="61">
        <v>11.502979471984762</v>
      </c>
      <c r="F88" s="13">
        <v>84</v>
      </c>
    </row>
    <row r="89" spans="2:6" x14ac:dyDescent="0.25">
      <c r="B89" s="142" t="s">
        <v>676</v>
      </c>
      <c r="C89" s="13" t="str">
        <f>VLOOKUP(B89,'личн рез-ты по гонкам_NEW'!$G$1:$M$1058,4,FALSE)</f>
        <v>М</v>
      </c>
      <c r="D89" s="13">
        <f>VLOOKUP(B89,'личн рез-ты по гонкам_NEW'!$G$1:$M$1058,3,FALSE)</f>
        <v>407</v>
      </c>
      <c r="E89" s="61">
        <v>11.475897642310583</v>
      </c>
      <c r="F89" s="13">
        <v>85</v>
      </c>
    </row>
    <row r="90" spans="2:6" x14ac:dyDescent="0.25">
      <c r="B90" s="142" t="s">
        <v>171</v>
      </c>
      <c r="C90" s="13" t="str">
        <f>VLOOKUP(B90,'личн рез-ты по гонкам_NEW'!$G$1:$M$1058,4,FALSE)</f>
        <v>Ж</v>
      </c>
      <c r="D90" s="13">
        <f>VLOOKUP(B90,'личн рез-ты по гонкам_NEW'!$G$1:$M$1058,3,FALSE)</f>
        <v>2440</v>
      </c>
      <c r="E90" s="61">
        <v>11.400203582108027</v>
      </c>
      <c r="F90" s="13">
        <v>86</v>
      </c>
    </row>
    <row r="91" spans="2:6" x14ac:dyDescent="0.25">
      <c r="B91" s="142" t="s">
        <v>213</v>
      </c>
      <c r="C91" s="13" t="str">
        <f>VLOOKUP(B91,'личн рез-ты по гонкам_NEW'!$G$1:$M$1058,4,FALSE)</f>
        <v>М</v>
      </c>
      <c r="D91" s="13">
        <f>VLOOKUP(B91,'личн рез-ты по гонкам_NEW'!$G$1:$M$1058,3,FALSE)</f>
        <v>3181</v>
      </c>
      <c r="E91" s="61">
        <v>11.357259877725149</v>
      </c>
      <c r="F91" s="13">
        <v>87</v>
      </c>
    </row>
    <row r="92" spans="2:6" x14ac:dyDescent="0.25">
      <c r="B92" s="142" t="s">
        <v>92</v>
      </c>
      <c r="C92" s="13" t="str">
        <f>VLOOKUP(B92,'личн рез-ты по гонкам_NEW'!$G$1:$M$1058,4,FALSE)</f>
        <v>М</v>
      </c>
      <c r="D92" s="13">
        <f>VLOOKUP(B92,'личн рез-ты по гонкам_NEW'!$G$1:$M$1058,3,FALSE)</f>
        <v>0</v>
      </c>
      <c r="E92" s="61">
        <v>11.184049351345639</v>
      </c>
      <c r="F92" s="13">
        <v>88</v>
      </c>
    </row>
    <row r="93" spans="2:6" x14ac:dyDescent="0.25">
      <c r="B93" s="142" t="s">
        <v>672</v>
      </c>
      <c r="C93" s="13" t="str">
        <f>VLOOKUP(B93,'личн рез-ты по гонкам_NEW'!$G$1:$M$1058,4,FALSE)</f>
        <v>М</v>
      </c>
      <c r="D93" s="13">
        <f>VLOOKUP(B93,'личн рез-ты по гонкам_NEW'!$G$1:$M$1058,3,FALSE)</f>
        <v>5859</v>
      </c>
      <c r="E93" s="61">
        <v>11.141908630134632</v>
      </c>
      <c r="F93" s="13">
        <v>89</v>
      </c>
    </row>
    <row r="94" spans="2:6" x14ac:dyDescent="0.25">
      <c r="B94" s="142" t="s">
        <v>145</v>
      </c>
      <c r="C94" s="13" t="str">
        <f>VLOOKUP(B94,'личн рез-ты по гонкам_NEW'!$G$1:$M$1058,4,FALSE)</f>
        <v>М</v>
      </c>
      <c r="D94" s="13">
        <f>VLOOKUP(B94,'личн рез-ты по гонкам_NEW'!$G$1:$M$1058,3,FALSE)</f>
        <v>4895</v>
      </c>
      <c r="E94" s="61">
        <v>11.044655951557607</v>
      </c>
      <c r="F94" s="13">
        <v>90</v>
      </c>
    </row>
    <row r="95" spans="2:6" x14ac:dyDescent="0.25">
      <c r="B95" s="142" t="s">
        <v>579</v>
      </c>
      <c r="C95" s="13" t="str">
        <f>VLOOKUP(B95,'личн рез-ты по гонкам_NEW'!$G$1:$M$1058,4,FALSE)</f>
        <v>М</v>
      </c>
      <c r="D95" s="13" t="str">
        <f>VLOOKUP(B95,'личн рез-ты по гонкам_NEW'!$G$1:$M$1058,3,FALSE)</f>
        <v/>
      </c>
      <c r="E95" s="61">
        <v>10.995655983577411</v>
      </c>
      <c r="F95" s="13">
        <v>91</v>
      </c>
    </row>
    <row r="96" spans="2:6" x14ac:dyDescent="0.25">
      <c r="B96" s="142" t="s">
        <v>285</v>
      </c>
      <c r="C96" s="13" t="str">
        <f>VLOOKUP(B96,'личн рез-ты по гонкам_NEW'!$G$1:$M$1058,4,FALSE)</f>
        <v>М</v>
      </c>
      <c r="D96" s="13">
        <f>VLOOKUP(B96,'личн рез-ты по гонкам_NEW'!$G$1:$M$1058,3,FALSE)</f>
        <v>2638</v>
      </c>
      <c r="E96" s="61">
        <v>10.946041780143485</v>
      </c>
      <c r="F96" s="13">
        <v>92</v>
      </c>
    </row>
    <row r="97" spans="2:6" x14ac:dyDescent="0.25">
      <c r="B97" s="142" t="s">
        <v>176</v>
      </c>
      <c r="C97" s="13" t="str">
        <f>VLOOKUP(B97,'личн рез-ты по гонкам_NEW'!$G$1:$M$1058,4,FALSE)</f>
        <v>Ж</v>
      </c>
      <c r="D97" s="13">
        <f>VLOOKUP(B97,'личн рез-ты по гонкам_NEW'!$G$1:$M$1058,3,FALSE)</f>
        <v>2447</v>
      </c>
      <c r="E97" s="61">
        <v>10.839084314112007</v>
      </c>
      <c r="F97" s="13">
        <v>93</v>
      </c>
    </row>
    <row r="98" spans="2:6" x14ac:dyDescent="0.25">
      <c r="B98" s="142" t="s">
        <v>557</v>
      </c>
      <c r="C98" s="13" t="str">
        <f>VLOOKUP(B98,'личн рез-ты по гонкам_NEW'!$G$1:$M$1058,4,FALSE)</f>
        <v>Ж</v>
      </c>
      <c r="D98" s="13">
        <f>VLOOKUP(B98,'личн рез-ты по гонкам_NEW'!$G$1:$M$1058,3,FALSE)</f>
        <v>1709</v>
      </c>
      <c r="E98" s="61">
        <v>10.828470043230173</v>
      </c>
      <c r="F98" s="13">
        <v>94</v>
      </c>
    </row>
    <row r="99" spans="2:6" x14ac:dyDescent="0.25">
      <c r="B99" s="142" t="s">
        <v>209</v>
      </c>
      <c r="C99" s="13" t="str">
        <f>VLOOKUP(B99,'личн рез-ты по гонкам_NEW'!$G$1:$M$1058,4,FALSE)</f>
        <v>М</v>
      </c>
      <c r="D99" s="13">
        <f>VLOOKUP(B99,'личн рез-ты по гонкам_NEW'!$G$1:$M$1058,3,FALSE)</f>
        <v>5035</v>
      </c>
      <c r="E99" s="61">
        <v>10.680204066656156</v>
      </c>
      <c r="F99" s="13">
        <v>95</v>
      </c>
    </row>
    <row r="100" spans="2:6" x14ac:dyDescent="0.25">
      <c r="B100" s="142" t="s">
        <v>260</v>
      </c>
      <c r="C100" s="13" t="str">
        <f>VLOOKUP(B100,'личн рез-ты по гонкам_NEW'!$G$1:$M$1058,4,FALSE)</f>
        <v>М</v>
      </c>
      <c r="D100" s="13">
        <f>VLOOKUP(B100,'личн рез-ты по гонкам_NEW'!$G$1:$M$1058,3,FALSE)</f>
        <v>1583</v>
      </c>
      <c r="E100" s="61">
        <v>10.533373691729867</v>
      </c>
      <c r="F100" s="13">
        <v>96</v>
      </c>
    </row>
    <row r="101" spans="2:6" x14ac:dyDescent="0.25">
      <c r="B101" s="142" t="s">
        <v>84</v>
      </c>
      <c r="C101" s="13" t="str">
        <f>VLOOKUP(B101,'личн рез-ты по гонкам_NEW'!$G$1:$M$1058,4,FALSE)</f>
        <v>Ж</v>
      </c>
      <c r="D101" s="13">
        <f>VLOOKUP(B101,'личн рез-ты по гонкам_NEW'!$G$1:$M$1058,3,FALSE)</f>
        <v>0</v>
      </c>
      <c r="E101" s="61">
        <v>10.516138446500936</v>
      </c>
      <c r="F101" s="13">
        <v>97</v>
      </c>
    </row>
    <row r="102" spans="2:6" x14ac:dyDescent="0.25">
      <c r="B102" s="142" t="s">
        <v>309</v>
      </c>
      <c r="C102" s="13" t="str">
        <f>VLOOKUP(B102,'личн рез-ты по гонкам_NEW'!$G$1:$M$1058,4,FALSE)</f>
        <v>М</v>
      </c>
      <c r="D102" s="13">
        <f>VLOOKUP(B102,'личн рез-ты по гонкам_NEW'!$G$1:$M$1058,3,FALSE)</f>
        <v>1518</v>
      </c>
      <c r="E102" s="61">
        <v>10.478790947282377</v>
      </c>
      <c r="F102" s="13">
        <v>98</v>
      </c>
    </row>
    <row r="103" spans="2:6" x14ac:dyDescent="0.25">
      <c r="B103" s="142" t="s">
        <v>580</v>
      </c>
      <c r="C103" s="13" t="str">
        <f>VLOOKUP(B103,'личн рез-ты по гонкам_NEW'!$G$1:$M$1058,4,FALSE)</f>
        <v>М</v>
      </c>
      <c r="D103" s="13" t="str">
        <f>VLOOKUP(B103,'личн рез-ты по гонкам_NEW'!$G$1:$M$1058,3,FALSE)</f>
        <v/>
      </c>
      <c r="E103" s="61">
        <v>10.430433874743001</v>
      </c>
      <c r="F103" s="13">
        <v>99</v>
      </c>
    </row>
    <row r="104" spans="2:6" x14ac:dyDescent="0.25">
      <c r="B104" s="142" t="s">
        <v>655</v>
      </c>
      <c r="C104" s="13" t="str">
        <f>VLOOKUP(B104,'личн рез-ты по гонкам_NEW'!$G$1:$M$1058,4,FALSE)</f>
        <v>М</v>
      </c>
      <c r="D104" s="13">
        <f>VLOOKUP(B104,'личн рез-ты по гонкам_NEW'!$G$1:$M$1058,3,FALSE)</f>
        <v>5429</v>
      </c>
      <c r="E104" s="61">
        <v>10.402024463833929</v>
      </c>
      <c r="F104" s="13">
        <v>100</v>
      </c>
    </row>
    <row r="105" spans="2:6" x14ac:dyDescent="0.25">
      <c r="B105" s="142" t="s">
        <v>568</v>
      </c>
      <c r="C105" s="13" t="str">
        <f>VLOOKUP(B105,'личн рез-ты по гонкам_NEW'!$G$1:$M$1058,4,FALSE)</f>
        <v>М</v>
      </c>
      <c r="D105" s="13">
        <f>VLOOKUP(B105,'личн рез-ты по гонкам_NEW'!$G$1:$M$1058,3,FALSE)</f>
        <v>3727</v>
      </c>
      <c r="E105" s="61">
        <v>10.398753279847243</v>
      </c>
      <c r="F105" s="13">
        <v>101</v>
      </c>
    </row>
    <row r="106" spans="2:6" x14ac:dyDescent="0.25">
      <c r="B106" s="142" t="s">
        <v>325</v>
      </c>
      <c r="C106" s="13" t="str">
        <f>VLOOKUP(B106,'личн рез-ты по гонкам_NEW'!$G$1:$M$1058,4,FALSE)</f>
        <v>М</v>
      </c>
      <c r="D106" s="13">
        <f>VLOOKUP(B106,'личн рез-ты по гонкам_NEW'!$G$1:$M$1058,3,FALSE)</f>
        <v>3417</v>
      </c>
      <c r="E106" s="61">
        <v>10.332032192235134</v>
      </c>
      <c r="F106" s="13">
        <v>102</v>
      </c>
    </row>
    <row r="107" spans="2:6" x14ac:dyDescent="0.25">
      <c r="B107" s="142" t="s">
        <v>202</v>
      </c>
      <c r="C107" s="13" t="str">
        <f>VLOOKUP(B107,'личн рез-ты по гонкам_NEW'!$G$1:$M$1058,4,FALSE)</f>
        <v>М</v>
      </c>
      <c r="D107" s="13">
        <f>VLOOKUP(B107,'личн рез-ты по гонкам_NEW'!$G$1:$M$1058,3,FALSE)</f>
        <v>4776</v>
      </c>
      <c r="E107" s="61">
        <v>10.181864849380926</v>
      </c>
      <c r="F107" s="13">
        <v>103</v>
      </c>
    </row>
    <row r="108" spans="2:6" x14ac:dyDescent="0.25">
      <c r="B108" s="142" t="s">
        <v>581</v>
      </c>
      <c r="C108" s="13" t="str">
        <f>VLOOKUP(B108,'личн рез-ты по гонкам_NEW'!$G$1:$M$1058,4,FALSE)</f>
        <v>М</v>
      </c>
      <c r="D108" s="13" t="str">
        <f>VLOOKUP(B108,'личн рез-ты по гонкам_NEW'!$G$1:$M$1058,3,FALSE)</f>
        <v/>
      </c>
      <c r="E108" s="61">
        <v>10.151960640370962</v>
      </c>
      <c r="F108" s="13">
        <v>104</v>
      </c>
    </row>
    <row r="109" spans="2:6" x14ac:dyDescent="0.25">
      <c r="B109" s="142" t="s">
        <v>426</v>
      </c>
      <c r="C109" s="13" t="str">
        <f>VLOOKUP(B109,'личн рез-ты по гонкам_NEW'!$G$1:$M$1058,4,FALSE)</f>
        <v>Ж</v>
      </c>
      <c r="D109" s="13">
        <f>VLOOKUP(B109,'личн рез-ты по гонкам_NEW'!$G$1:$M$1058,3,FALSE)</f>
        <v>4491</v>
      </c>
      <c r="E109" s="61">
        <v>10.143759837476395</v>
      </c>
      <c r="F109" s="13">
        <v>105</v>
      </c>
    </row>
    <row r="110" spans="2:6" x14ac:dyDescent="0.25">
      <c r="B110" s="142" t="s">
        <v>677</v>
      </c>
      <c r="C110" s="13" t="str">
        <f>VLOOKUP(B110,'личн рез-ты по гонкам_NEW'!$G$1:$M$1058,4,FALSE)</f>
        <v>М</v>
      </c>
      <c r="D110" s="13">
        <f>VLOOKUP(B110,'личн рез-ты по гонкам_NEW'!$G$1:$M$1058,3,FALSE)</f>
        <v>3361</v>
      </c>
      <c r="E110" s="61">
        <v>10.117114523074109</v>
      </c>
      <c r="F110" s="13">
        <v>106</v>
      </c>
    </row>
    <row r="111" spans="2:6" x14ac:dyDescent="0.25">
      <c r="B111" s="142" t="s">
        <v>633</v>
      </c>
      <c r="C111" s="13" t="e">
        <f>VLOOKUP(B111,'личн рез-ты по гонкам_NEW'!$G$1:$M$1058,4,FALSE)</f>
        <v>#N/A</v>
      </c>
      <c r="D111" s="13" t="e">
        <f>VLOOKUP(B111,'личн рез-ты по гонкам_NEW'!$G$1:$M$1058,3,FALSE)</f>
        <v>#N/A</v>
      </c>
      <c r="E111" s="61">
        <v>10.095005194321654</v>
      </c>
      <c r="F111" s="13">
        <v>107</v>
      </c>
    </row>
    <row r="112" spans="2:6" x14ac:dyDescent="0.25">
      <c r="B112" s="142" t="s">
        <v>476</v>
      </c>
      <c r="C112" s="13" t="str">
        <f>VLOOKUP(B112,'личн рез-ты по гонкам_NEW'!$G$1:$M$1058,4,FALSE)</f>
        <v>М</v>
      </c>
      <c r="D112" s="13">
        <f>VLOOKUP(B112,'личн рез-ты по гонкам_NEW'!$G$1:$M$1058,3,FALSE)</f>
        <v>5360</v>
      </c>
      <c r="E112" s="61">
        <v>10.026778133000127</v>
      </c>
      <c r="F112" s="13">
        <v>108</v>
      </c>
    </row>
    <row r="113" spans="2:6" x14ac:dyDescent="0.25">
      <c r="B113" s="142" t="s">
        <v>129</v>
      </c>
      <c r="C113" s="13" t="str">
        <f>VLOOKUP(B113,'личн рез-ты по гонкам_NEW'!$G$1:$M$1058,4,FALSE)</f>
        <v>М</v>
      </c>
      <c r="D113" s="13">
        <f>VLOOKUP(B113,'личн рез-ты по гонкам_NEW'!$G$1:$M$1058,3,FALSE)</f>
        <v>3000</v>
      </c>
      <c r="E113" s="61">
        <v>9.9247338263096943</v>
      </c>
      <c r="F113" s="13">
        <v>109</v>
      </c>
    </row>
    <row r="114" spans="2:6" x14ac:dyDescent="0.25">
      <c r="B114" s="142" t="s">
        <v>624</v>
      </c>
      <c r="C114" s="13" t="str">
        <f>VLOOKUP(B114,'личн рез-ты по гонкам_NEW'!$G$1:$M$1058,4,FALSE)</f>
        <v>М</v>
      </c>
      <c r="D114" s="13">
        <f>VLOOKUP(B114,'личн рез-ты по гонкам_NEW'!$G$1:$M$1058,3,FALSE)</f>
        <v>2925</v>
      </c>
      <c r="E114" s="61">
        <v>9.8893980144528584</v>
      </c>
      <c r="F114" s="13">
        <v>110</v>
      </c>
    </row>
    <row r="115" spans="2:6" x14ac:dyDescent="0.25">
      <c r="B115" s="142" t="s">
        <v>534</v>
      </c>
      <c r="C115" s="13" t="str">
        <f>VLOOKUP(B115,'личн рез-ты по гонкам_NEW'!$G$1:$M$1058,4,FALSE)</f>
        <v>М</v>
      </c>
      <c r="D115" s="13">
        <f>VLOOKUP(B115,'личн рез-ты по гонкам_NEW'!$G$1:$M$1058,3,FALSE)</f>
        <v>5229</v>
      </c>
      <c r="E115" s="61">
        <v>9.8860672297606484</v>
      </c>
      <c r="F115" s="13">
        <v>111</v>
      </c>
    </row>
    <row r="116" spans="2:6" x14ac:dyDescent="0.25">
      <c r="B116" s="142" t="s">
        <v>114</v>
      </c>
      <c r="C116" s="13" t="str">
        <f>VLOOKUP(B116,'личн рез-ты по гонкам_NEW'!$G$1:$M$1058,4,FALSE)</f>
        <v>М</v>
      </c>
      <c r="D116" s="13">
        <f>VLOOKUP(B116,'личн рез-ты по гонкам_NEW'!$G$1:$M$1058,3,FALSE)</f>
        <v>1933</v>
      </c>
      <c r="E116" s="61">
        <v>9.8488068876723212</v>
      </c>
      <c r="F116" s="13">
        <v>112</v>
      </c>
    </row>
    <row r="117" spans="2:6" x14ac:dyDescent="0.25">
      <c r="B117" s="142" t="s">
        <v>446</v>
      </c>
      <c r="C117" s="13" t="str">
        <f>VLOOKUP(B117,'личн рез-ты по гонкам_NEW'!$G$1:$M$1058,4,FALSE)</f>
        <v>М</v>
      </c>
      <c r="D117" s="13">
        <f>VLOOKUP(B117,'личн рез-ты по гонкам_NEW'!$G$1:$M$1058,3,FALSE)</f>
        <v>5149</v>
      </c>
      <c r="E117" s="61">
        <v>9.8130607104622314</v>
      </c>
      <c r="F117" s="13">
        <v>113</v>
      </c>
    </row>
    <row r="118" spans="2:6" x14ac:dyDescent="0.25">
      <c r="B118" s="142" t="s">
        <v>78</v>
      </c>
      <c r="C118" s="13" t="str">
        <f>VLOOKUP(B118,'личн рез-ты по гонкам_NEW'!$G$1:$M$1058,4,FALSE)</f>
        <v>М</v>
      </c>
      <c r="D118" s="13">
        <f>VLOOKUP(B118,'личн рез-ты по гонкам_NEW'!$G$1:$M$1058,3,FALSE)</f>
        <v>0</v>
      </c>
      <c r="E118" s="61">
        <v>9.7407529488240794</v>
      </c>
      <c r="F118" s="13">
        <v>114</v>
      </c>
    </row>
    <row r="119" spans="2:6" x14ac:dyDescent="0.25">
      <c r="B119" s="142" t="s">
        <v>578</v>
      </c>
      <c r="C119" s="13" t="e">
        <f>VLOOKUP(B119,'личн рез-ты по гонкам_NEW'!$G$1:$M$1058,4,FALSE)</f>
        <v>#N/A</v>
      </c>
      <c r="D119" s="13" t="e">
        <f>VLOOKUP(B119,'личн рез-ты по гонкам_NEW'!$G$1:$M$1058,3,FALSE)</f>
        <v>#N/A</v>
      </c>
      <c r="E119" s="61">
        <v>9.6488123356939894</v>
      </c>
      <c r="F119" s="13">
        <v>115</v>
      </c>
    </row>
    <row r="120" spans="2:6" x14ac:dyDescent="0.25">
      <c r="B120" s="142" t="s">
        <v>350</v>
      </c>
      <c r="C120" s="13" t="str">
        <f>VLOOKUP(B120,'личн рез-ты по гонкам_NEW'!$G$1:$M$1058,4,FALSE)</f>
        <v>М</v>
      </c>
      <c r="D120" s="13">
        <f>VLOOKUP(B120,'личн рез-ты по гонкам_NEW'!$G$1:$M$1058,3,FALSE)</f>
        <v>2684</v>
      </c>
      <c r="E120" s="61">
        <v>9.4160878430083716</v>
      </c>
      <c r="F120" s="13">
        <v>116</v>
      </c>
    </row>
    <row r="121" spans="2:6" x14ac:dyDescent="0.25">
      <c r="B121" s="142" t="s">
        <v>155</v>
      </c>
      <c r="C121" s="13" t="str">
        <f>VLOOKUP(B121,'личн рез-ты по гонкам_NEW'!$G$1:$M$1058,4,FALSE)</f>
        <v>М</v>
      </c>
      <c r="D121" s="13">
        <f>VLOOKUP(B121,'личн рез-ты по гонкам_NEW'!$G$1:$M$1058,3,FALSE)</f>
        <v>2901</v>
      </c>
      <c r="E121" s="61">
        <v>9.3913420657776694</v>
      </c>
      <c r="F121" s="13">
        <v>117</v>
      </c>
    </row>
    <row r="122" spans="2:6" x14ac:dyDescent="0.25">
      <c r="B122" s="142" t="s">
        <v>634</v>
      </c>
      <c r="C122" s="13" t="str">
        <f>VLOOKUP(B122,'личн рез-ты по гонкам_NEW'!$G$1:$M$1058,4,FALSE)</f>
        <v>М</v>
      </c>
      <c r="D122" s="13">
        <f>VLOOKUP(B122,'личн рез-ты по гонкам_NEW'!$G$1:$M$1058,3,FALSE)</f>
        <v>4056</v>
      </c>
      <c r="E122" s="61">
        <v>9.3223259356717367</v>
      </c>
      <c r="F122" s="13">
        <v>118</v>
      </c>
    </row>
    <row r="123" spans="2:6" x14ac:dyDescent="0.25">
      <c r="B123" s="142" t="s">
        <v>321</v>
      </c>
      <c r="C123" s="13" t="str">
        <f>VLOOKUP(B123,'личн рез-ты по гонкам_NEW'!$G$1:$M$1058,4,FALSE)</f>
        <v>М</v>
      </c>
      <c r="D123" s="13">
        <f>VLOOKUP(B123,'личн рез-ты по гонкам_NEW'!$G$1:$M$1058,3,FALSE)</f>
        <v>0</v>
      </c>
      <c r="E123" s="61">
        <v>9.2770934168591523</v>
      </c>
      <c r="F123" s="13">
        <v>119</v>
      </c>
    </row>
    <row r="124" spans="2:6" x14ac:dyDescent="0.25">
      <c r="B124" s="142" t="s">
        <v>187</v>
      </c>
      <c r="C124" s="13" t="str">
        <f>VLOOKUP(B124,'личн рез-ты по гонкам_NEW'!$G$1:$M$1058,4,FALSE)</f>
        <v>Ж</v>
      </c>
      <c r="D124" s="13">
        <f>VLOOKUP(B124,'личн рез-ты по гонкам_NEW'!$G$1:$M$1058,3,FALSE)</f>
        <v>4730</v>
      </c>
      <c r="E124" s="61">
        <v>9.1168550322615456</v>
      </c>
      <c r="F124" s="13">
        <v>120</v>
      </c>
    </row>
    <row r="125" spans="2:6" x14ac:dyDescent="0.25">
      <c r="B125" s="142" t="s">
        <v>430</v>
      </c>
      <c r="C125" s="13" t="str">
        <f>VLOOKUP(B125,'личн рез-ты по гонкам_NEW'!$G$1:$M$1058,4,FALSE)</f>
        <v>М</v>
      </c>
      <c r="D125" s="13">
        <f>VLOOKUP(B125,'личн рез-ты по гонкам_NEW'!$G$1:$M$1058,3,FALSE)</f>
        <v>0</v>
      </c>
      <c r="E125" s="61">
        <v>9.0440985618037288</v>
      </c>
      <c r="F125" s="13">
        <v>121</v>
      </c>
    </row>
    <row r="126" spans="2:6" x14ac:dyDescent="0.25">
      <c r="B126" s="142" t="s">
        <v>113</v>
      </c>
      <c r="C126" s="13" t="str">
        <f>VLOOKUP(B126,'личн рез-ты по гонкам_NEW'!$G$1:$M$1058,4,FALSE)</f>
        <v>М</v>
      </c>
      <c r="D126" s="13">
        <f>VLOOKUP(B126,'личн рез-ты по гонкам_NEW'!$G$1:$M$1058,3,FALSE)</f>
        <v>54</v>
      </c>
      <c r="E126" s="61">
        <v>9.0300717488910323</v>
      </c>
      <c r="F126" s="13">
        <v>122</v>
      </c>
    </row>
    <row r="127" spans="2:6" x14ac:dyDescent="0.25">
      <c r="B127" s="142" t="s">
        <v>603</v>
      </c>
      <c r="C127" s="13" t="str">
        <f>VLOOKUP(B127,'личн рез-ты по гонкам_NEW'!$G$1:$M$1058,4,FALSE)</f>
        <v>Ж</v>
      </c>
      <c r="D127" s="13">
        <f>VLOOKUP(B127,'личн рез-ты по гонкам_NEW'!$G$1:$M$1058,3,FALSE)</f>
        <v>4050</v>
      </c>
      <c r="E127" s="61">
        <v>9.0219226098060048</v>
      </c>
      <c r="F127" s="13">
        <v>123</v>
      </c>
    </row>
    <row r="128" spans="2:6" x14ac:dyDescent="0.25">
      <c r="B128" s="142" t="s">
        <v>203</v>
      </c>
      <c r="C128" s="13" t="str">
        <f>VLOOKUP(B128,'личн рез-ты по гонкам_NEW'!$G$1:$M$1058,4,FALSE)</f>
        <v>М</v>
      </c>
      <c r="D128" s="13">
        <f>VLOOKUP(B128,'личн рез-ты по гонкам_NEW'!$G$1:$M$1058,3,FALSE)</f>
        <v>5074</v>
      </c>
      <c r="E128" s="61">
        <v>9.0205392938376345</v>
      </c>
      <c r="F128" s="13">
        <v>124</v>
      </c>
    </row>
    <row r="129" spans="2:6" x14ac:dyDescent="0.25">
      <c r="B129" s="142" t="s">
        <v>135</v>
      </c>
      <c r="C129" s="13" t="str">
        <f>VLOOKUP(B129,'личн рез-ты по гонкам_NEW'!$G$1:$M$1058,4,FALSE)</f>
        <v>М</v>
      </c>
      <c r="D129" s="13">
        <f>VLOOKUP(B129,'личн рез-ты по гонкам_NEW'!$G$1:$M$1058,3,FALSE)</f>
        <v>10</v>
      </c>
      <c r="E129" s="61">
        <v>8.9921562579926828</v>
      </c>
      <c r="F129" s="13">
        <v>125</v>
      </c>
    </row>
    <row r="130" spans="2:6" x14ac:dyDescent="0.25">
      <c r="B130" s="142" t="s">
        <v>126</v>
      </c>
      <c r="C130" s="13" t="str">
        <f>VLOOKUP(B130,'личн рез-ты по гонкам_NEW'!$G$1:$M$1058,4,FALSE)</f>
        <v>М</v>
      </c>
      <c r="D130" s="13">
        <f>VLOOKUP(B130,'личн рез-ты по гонкам_NEW'!$G$1:$M$1058,3,FALSE)</f>
        <v>0</v>
      </c>
      <c r="E130" s="61">
        <v>8.9833913154839582</v>
      </c>
      <c r="F130" s="13">
        <v>126</v>
      </c>
    </row>
    <row r="131" spans="2:6" x14ac:dyDescent="0.25">
      <c r="B131" s="142" t="s">
        <v>630</v>
      </c>
      <c r="C131" s="13" t="str">
        <f>VLOOKUP(B131,'личн рез-ты по гонкам_NEW'!$G$1:$M$1058,4,FALSE)</f>
        <v>М</v>
      </c>
      <c r="D131" s="13">
        <f>VLOOKUP(B131,'личн рез-ты по гонкам_NEW'!$G$1:$M$1058,3,FALSE)</f>
        <v>5826</v>
      </c>
      <c r="E131" s="61">
        <v>8.9754779544293157</v>
      </c>
      <c r="F131" s="13">
        <v>127</v>
      </c>
    </row>
    <row r="132" spans="2:6" x14ac:dyDescent="0.25">
      <c r="B132" s="142" t="s">
        <v>825</v>
      </c>
      <c r="C132" s="13" t="e">
        <f>VLOOKUP(B132,'личн рез-ты по гонкам_NEW'!$G$1:$M$1058,4,FALSE)</f>
        <v>#N/A</v>
      </c>
      <c r="D132" s="13" t="e">
        <f>VLOOKUP(B132,'личн рез-ты по гонкам_NEW'!$G$1:$M$1058,3,FALSE)</f>
        <v>#N/A</v>
      </c>
      <c r="E132" s="61">
        <v>8.9676844597102932</v>
      </c>
      <c r="F132" s="13">
        <v>128</v>
      </c>
    </row>
    <row r="133" spans="2:6" x14ac:dyDescent="0.25">
      <c r="B133" s="142" t="s">
        <v>471</v>
      </c>
      <c r="C133" s="13" t="str">
        <f>VLOOKUP(B133,'личн рез-ты по гонкам_NEW'!$G$1:$M$1058,4,FALSE)</f>
        <v>Ж</v>
      </c>
      <c r="D133" s="13">
        <f>VLOOKUP(B133,'личн рез-ты по гонкам_NEW'!$G$1:$M$1058,3,FALSE)</f>
        <v>2432</v>
      </c>
      <c r="E133" s="61">
        <v>8.8976632759861971</v>
      </c>
      <c r="F133" s="13">
        <v>129</v>
      </c>
    </row>
    <row r="134" spans="2:6" x14ac:dyDescent="0.25">
      <c r="B134" s="142" t="s">
        <v>143</v>
      </c>
      <c r="C134" s="13" t="str">
        <f>VLOOKUP(B134,'личн рез-ты по гонкам_NEW'!$G$1:$M$1058,4,FALSE)</f>
        <v>М</v>
      </c>
      <c r="D134" s="13">
        <f>VLOOKUP(B134,'личн рез-ты по гонкам_NEW'!$G$1:$M$1058,3,FALSE)</f>
        <v>1568</v>
      </c>
      <c r="E134" s="61">
        <v>8.8199976132489084</v>
      </c>
      <c r="F134" s="13">
        <v>130</v>
      </c>
    </row>
    <row r="135" spans="2:6" x14ac:dyDescent="0.25">
      <c r="B135" s="142" t="s">
        <v>262</v>
      </c>
      <c r="C135" s="13" t="str">
        <f>VLOOKUP(B135,'личн рез-ты по гонкам_NEW'!$G$1:$M$1058,4,FALSE)</f>
        <v>М</v>
      </c>
      <c r="D135" s="13">
        <f>VLOOKUP(B135,'личн рез-ты по гонкам_NEW'!$G$1:$M$1058,3,FALSE)</f>
        <v>4736</v>
      </c>
      <c r="E135" s="61">
        <v>8.7198728540598598</v>
      </c>
      <c r="F135" s="13">
        <v>131</v>
      </c>
    </row>
    <row r="136" spans="2:6" x14ac:dyDescent="0.25">
      <c r="B136" s="142" t="s">
        <v>228</v>
      </c>
      <c r="C136" s="13" t="str">
        <f>VLOOKUP(B136,'личн рез-ты по гонкам_NEW'!$G$1:$M$1058,4,FALSE)</f>
        <v>М</v>
      </c>
      <c r="D136" s="13">
        <f>VLOOKUP(B136,'личн рез-ты по гонкам_NEW'!$G$1:$M$1058,3,FALSE)</f>
        <v>4514</v>
      </c>
      <c r="E136" s="61">
        <v>8.6571726249888634</v>
      </c>
      <c r="F136" s="13">
        <v>132</v>
      </c>
    </row>
    <row r="137" spans="2:6" x14ac:dyDescent="0.25">
      <c r="B137" s="142" t="s">
        <v>485</v>
      </c>
      <c r="C137" s="13" t="str">
        <f>VLOOKUP(B137,'личн рез-ты по гонкам_NEW'!$G$1:$M$1058,4,FALSE)</f>
        <v>М</v>
      </c>
      <c r="D137" s="13">
        <f>VLOOKUP(B137,'личн рез-ты по гонкам_NEW'!$G$1:$M$1058,3,FALSE)</f>
        <v>3213</v>
      </c>
      <c r="E137" s="61">
        <v>8.6452033520444456</v>
      </c>
      <c r="F137" s="13">
        <v>133</v>
      </c>
    </row>
    <row r="138" spans="2:6" x14ac:dyDescent="0.25">
      <c r="B138" s="142" t="s">
        <v>150</v>
      </c>
      <c r="C138" s="13" t="str">
        <f>VLOOKUP(B138,'личн рез-ты по гонкам_NEW'!$G$1:$M$1058,4,FALSE)</f>
        <v>М</v>
      </c>
      <c r="D138" s="13">
        <f>VLOOKUP(B138,'личн рез-ты по гонкам_NEW'!$G$1:$M$1058,3,FALSE)</f>
        <v>2913</v>
      </c>
      <c r="E138" s="61">
        <v>8.6071532107658939</v>
      </c>
      <c r="F138" s="13">
        <v>134</v>
      </c>
    </row>
    <row r="139" spans="2:6" x14ac:dyDescent="0.25">
      <c r="B139" s="142" t="s">
        <v>635</v>
      </c>
      <c r="C139" s="13" t="str">
        <f>VLOOKUP(B139,'личн рез-ты по гонкам_NEW'!$G$1:$M$1058,4,FALSE)</f>
        <v>М</v>
      </c>
      <c r="D139" s="13">
        <f>VLOOKUP(B139,'личн рез-ты по гонкам_NEW'!$G$1:$M$1058,3,FALSE)</f>
        <v>2634</v>
      </c>
      <c r="E139" s="61">
        <v>8.4562517185600896</v>
      </c>
      <c r="F139" s="13">
        <v>135</v>
      </c>
    </row>
    <row r="140" spans="2:6" x14ac:dyDescent="0.25">
      <c r="B140" s="142" t="s">
        <v>247</v>
      </c>
      <c r="C140" s="13" t="str">
        <f>VLOOKUP(B140,'личн рез-ты по гонкам_NEW'!$G$1:$M$1058,4,FALSE)</f>
        <v>Ж</v>
      </c>
      <c r="D140" s="13">
        <f>VLOOKUP(B140,'личн рез-ты по гонкам_NEW'!$G$1:$M$1058,3,FALSE)</f>
        <v>2402</v>
      </c>
      <c r="E140" s="61">
        <v>8.4297627974019367</v>
      </c>
      <c r="F140" s="13">
        <v>136</v>
      </c>
    </row>
    <row r="141" spans="2:6" x14ac:dyDescent="0.25">
      <c r="B141" s="142" t="s">
        <v>142</v>
      </c>
      <c r="C141" s="13" t="str">
        <f>VLOOKUP(B141,'личн рез-ты по гонкам_NEW'!$G$1:$M$1058,4,FALSE)</f>
        <v>М</v>
      </c>
      <c r="D141" s="13">
        <f>VLOOKUP(B141,'личн рез-ты по гонкам_NEW'!$G$1:$M$1058,3,FALSE)</f>
        <v>3190</v>
      </c>
      <c r="E141" s="61">
        <v>8.256220617696215</v>
      </c>
      <c r="F141" s="13">
        <v>137</v>
      </c>
    </row>
    <row r="142" spans="2:6" x14ac:dyDescent="0.25">
      <c r="B142" s="142" t="s">
        <v>561</v>
      </c>
      <c r="C142" s="13" t="str">
        <f>VLOOKUP(B142,'личн рез-ты по гонкам_NEW'!$G$1:$M$1058,4,FALSE)</f>
        <v>Ж</v>
      </c>
      <c r="D142" s="13">
        <f>VLOOKUP(B142,'личн рез-ты по гонкам_NEW'!$G$1:$M$1058,3,FALSE)</f>
        <v>1721</v>
      </c>
      <c r="E142" s="61">
        <v>8.254275786918015</v>
      </c>
      <c r="F142" s="13">
        <v>138</v>
      </c>
    </row>
    <row r="143" spans="2:6" x14ac:dyDescent="0.25">
      <c r="B143" s="142" t="s">
        <v>662</v>
      </c>
      <c r="C143" s="13" t="str">
        <f>VLOOKUP(B143,'личн рез-ты по гонкам_NEW'!$G$1:$M$1058,4,FALSE)</f>
        <v>М</v>
      </c>
      <c r="D143" s="13">
        <f>VLOOKUP(B143,'личн рез-ты по гонкам_NEW'!$G$1:$M$1058,3,FALSE)</f>
        <v>0</v>
      </c>
      <c r="E143" s="61">
        <v>8.244855336291252</v>
      </c>
      <c r="F143" s="13">
        <v>139</v>
      </c>
    </row>
    <row r="144" spans="2:6" x14ac:dyDescent="0.25">
      <c r="B144" s="142" t="s">
        <v>201</v>
      </c>
      <c r="C144" s="13" t="str">
        <f>VLOOKUP(B144,'личн рез-ты по гонкам_NEW'!$G$1:$M$1058,4,FALSE)</f>
        <v>М</v>
      </c>
      <c r="D144" s="13">
        <f>VLOOKUP(B144,'личн рез-ты по гонкам_NEW'!$G$1:$M$1058,3,FALSE)</f>
        <v>2328</v>
      </c>
      <c r="E144" s="61">
        <v>8.2368315824443066</v>
      </c>
      <c r="F144" s="13">
        <v>140</v>
      </c>
    </row>
    <row r="145" spans="2:6" x14ac:dyDescent="0.25">
      <c r="B145" s="142" t="s">
        <v>341</v>
      </c>
      <c r="C145" s="13" t="str">
        <f>VLOOKUP(B145,'личн рез-ты по гонкам_NEW'!$G$1:$M$1058,4,FALSE)</f>
        <v>Ж</v>
      </c>
      <c r="D145" s="13">
        <f>VLOOKUP(B145,'личн рез-ты по гонкам_NEW'!$G$1:$M$1058,3,FALSE)</f>
        <v>4858</v>
      </c>
      <c r="E145" s="61">
        <v>8.2159891717518896</v>
      </c>
      <c r="F145" s="13">
        <v>141</v>
      </c>
    </row>
    <row r="146" spans="2:6" x14ac:dyDescent="0.25">
      <c r="B146" s="142" t="s">
        <v>87</v>
      </c>
      <c r="C146" s="13" t="str">
        <f>VLOOKUP(B146,'личн рез-ты по гонкам_NEW'!$G$1:$M$1058,4,FALSE)</f>
        <v>Ж</v>
      </c>
      <c r="D146" s="13">
        <f>VLOOKUP(B146,'личн рез-ты по гонкам_NEW'!$G$1:$M$1058,3,FALSE)</f>
        <v>0</v>
      </c>
      <c r="E146" s="61">
        <v>8.1590929273239059</v>
      </c>
      <c r="F146" s="13">
        <v>142</v>
      </c>
    </row>
    <row r="147" spans="2:6" x14ac:dyDescent="0.25">
      <c r="B147" s="142" t="s">
        <v>88</v>
      </c>
      <c r="C147" s="13" t="str">
        <f>VLOOKUP(B147,'личн рез-ты по гонкам_NEW'!$G$1:$M$1058,4,FALSE)</f>
        <v>Ж</v>
      </c>
      <c r="D147" s="13">
        <f>VLOOKUP(B147,'личн рез-ты по гонкам_NEW'!$G$1:$M$1058,3,FALSE)</f>
        <v>0</v>
      </c>
      <c r="E147" s="61">
        <v>8.1562504780057363</v>
      </c>
      <c r="F147" s="13">
        <v>143</v>
      </c>
    </row>
    <row r="148" spans="2:6" x14ac:dyDescent="0.25">
      <c r="B148" s="142" t="s">
        <v>204</v>
      </c>
      <c r="C148" s="13" t="str">
        <f>VLOOKUP(B148,'личн рез-ты по гонкам_NEW'!$G$1:$M$1058,4,FALSE)</f>
        <v>М</v>
      </c>
      <c r="D148" s="13">
        <f>VLOOKUP(B148,'личн рез-ты по гонкам_NEW'!$G$1:$M$1058,3,FALSE)</f>
        <v>4791</v>
      </c>
      <c r="E148" s="61">
        <v>8.1232782717913778</v>
      </c>
      <c r="F148" s="13">
        <v>144</v>
      </c>
    </row>
    <row r="149" spans="2:6" x14ac:dyDescent="0.25">
      <c r="B149" s="142" t="s">
        <v>370</v>
      </c>
      <c r="C149" s="13" t="str">
        <f>VLOOKUP(B149,'личн рез-ты по гонкам_NEW'!$G$1:$M$1058,4,FALSE)</f>
        <v>Ж</v>
      </c>
      <c r="D149" s="13">
        <f>VLOOKUP(B149,'личн рез-ты по гонкам_NEW'!$G$1:$M$1058,3,FALSE)</f>
        <v>4524</v>
      </c>
      <c r="E149" s="61">
        <v>8.1071414503842139</v>
      </c>
      <c r="F149" s="13">
        <v>145</v>
      </c>
    </row>
    <row r="150" spans="2:6" x14ac:dyDescent="0.25">
      <c r="B150" s="142" t="s">
        <v>79</v>
      </c>
      <c r="C150" s="13" t="str">
        <f>VLOOKUP(B150,'личн рез-ты по гонкам_NEW'!$G$1:$M$1058,4,FALSE)</f>
        <v>М</v>
      </c>
      <c r="D150" s="13">
        <f>VLOOKUP(B150,'личн рез-ты по гонкам_NEW'!$G$1:$M$1058,3,FALSE)</f>
        <v>0</v>
      </c>
      <c r="E150" s="61">
        <v>8.1034220507716395</v>
      </c>
      <c r="F150" s="13">
        <v>146</v>
      </c>
    </row>
    <row r="151" spans="2:6" x14ac:dyDescent="0.25">
      <c r="B151" s="142" t="s">
        <v>377</v>
      </c>
      <c r="C151" s="13" t="str">
        <f>VLOOKUP(B151,'личн рез-ты по гонкам_NEW'!$G$1:$M$1058,4,FALSE)</f>
        <v>Ж</v>
      </c>
      <c r="D151" s="13">
        <f>VLOOKUP(B151,'личн рез-ты по гонкам_NEW'!$G$1:$M$1058,3,FALSE)</f>
        <v>2655</v>
      </c>
      <c r="E151" s="61">
        <v>8.05923706866405</v>
      </c>
      <c r="F151" s="13">
        <v>147</v>
      </c>
    </row>
    <row r="152" spans="2:6" x14ac:dyDescent="0.25">
      <c r="B152" s="142" t="s">
        <v>266</v>
      </c>
      <c r="C152" s="13" t="str">
        <f>VLOOKUP(B152,'личн рез-ты по гонкам_NEW'!$G$1:$M$1058,4,FALSE)</f>
        <v>М</v>
      </c>
      <c r="D152" s="13">
        <f>VLOOKUP(B152,'личн рез-ты по гонкам_NEW'!$G$1:$M$1058,3,FALSE)</f>
        <v>5077</v>
      </c>
      <c r="E152" s="61">
        <v>8.0487761702571969</v>
      </c>
      <c r="F152" s="13">
        <v>148</v>
      </c>
    </row>
    <row r="153" spans="2:6" x14ac:dyDescent="0.25">
      <c r="B153" s="142" t="s">
        <v>455</v>
      </c>
      <c r="C153" s="13" t="str">
        <f>VLOOKUP(B153,'личн рез-ты по гонкам_NEW'!$G$1:$M$1058,4,FALSE)</f>
        <v>М</v>
      </c>
      <c r="D153" s="13">
        <f>VLOOKUP(B153,'личн рез-ты по гонкам_NEW'!$G$1:$M$1058,3,FALSE)</f>
        <v>4331</v>
      </c>
      <c r="E153" s="61">
        <v>8.0172754299705069</v>
      </c>
      <c r="F153" s="13">
        <v>149</v>
      </c>
    </row>
    <row r="154" spans="2:6" x14ac:dyDescent="0.25">
      <c r="B154" s="142" t="s">
        <v>95</v>
      </c>
      <c r="C154" s="13" t="str">
        <f>VLOOKUP(B154,'личн рез-ты по гонкам_NEW'!$G$1:$M$1058,4,FALSE)</f>
        <v>М</v>
      </c>
      <c r="D154" s="13">
        <f>VLOOKUP(B154,'личн рез-ты по гонкам_NEW'!$G$1:$M$1058,3,FALSE)</f>
        <v>0</v>
      </c>
      <c r="E154" s="61">
        <v>8.0146704508102875</v>
      </c>
      <c r="F154" s="13">
        <v>150</v>
      </c>
    </row>
    <row r="155" spans="2:6" x14ac:dyDescent="0.25">
      <c r="B155" s="142" t="s">
        <v>127</v>
      </c>
      <c r="C155" s="13" t="str">
        <f>VLOOKUP(B155,'личн рез-ты по гонкам_NEW'!$G$1:$M$1058,4,FALSE)</f>
        <v>М</v>
      </c>
      <c r="D155" s="13">
        <f>VLOOKUP(B155,'личн рез-ты по гонкам_NEW'!$G$1:$M$1058,3,FALSE)</f>
        <v>0</v>
      </c>
      <c r="E155" s="61">
        <v>7.925115568688919</v>
      </c>
      <c r="F155" s="13">
        <v>151</v>
      </c>
    </row>
    <row r="156" spans="2:6" x14ac:dyDescent="0.25">
      <c r="B156" s="142" t="s">
        <v>169</v>
      </c>
      <c r="C156" s="13" t="str">
        <f>VLOOKUP(B156,'личн рез-ты по гонкам_NEW'!$G$1:$M$1058,4,FALSE)</f>
        <v>М</v>
      </c>
      <c r="D156" s="13">
        <f>VLOOKUP(B156,'личн рез-ты по гонкам_NEW'!$G$1:$M$1058,3,FALSE)</f>
        <v>51</v>
      </c>
      <c r="E156" s="61">
        <v>7.9133822569638301</v>
      </c>
      <c r="F156" s="13">
        <v>152</v>
      </c>
    </row>
    <row r="157" spans="2:6" x14ac:dyDescent="0.25">
      <c r="B157" s="142" t="s">
        <v>660</v>
      </c>
      <c r="C157" s="13" t="str">
        <f>VLOOKUP(B157,'личн рез-ты по гонкам_NEW'!$G$1:$M$1058,4,FALSE)</f>
        <v>М</v>
      </c>
      <c r="D157" s="13">
        <f>VLOOKUP(B157,'личн рез-ты по гонкам_NEW'!$G$1:$M$1058,3,FALSE)</f>
        <v>0</v>
      </c>
      <c r="E157" s="61">
        <v>7.8515989119339533</v>
      </c>
      <c r="F157" s="13">
        <v>153</v>
      </c>
    </row>
    <row r="158" spans="2:6" x14ac:dyDescent="0.25">
      <c r="B158" s="142" t="s">
        <v>484</v>
      </c>
      <c r="C158" s="13" t="str">
        <f>VLOOKUP(B158,'личн рез-ты по гонкам_NEW'!$G$1:$M$1058,4,FALSE)</f>
        <v>М</v>
      </c>
      <c r="D158" s="13">
        <f>VLOOKUP(B158,'личн рез-ты по гонкам_NEW'!$G$1:$M$1058,3,FALSE)</f>
        <v>4551</v>
      </c>
      <c r="E158" s="61">
        <v>7.8304671635681187</v>
      </c>
      <c r="F158" s="13">
        <v>154</v>
      </c>
    </row>
    <row r="159" spans="2:6" x14ac:dyDescent="0.25">
      <c r="B159" s="142" t="s">
        <v>586</v>
      </c>
      <c r="C159" s="13" t="str">
        <f>VLOOKUP(B159,'личн рез-ты по гонкам_NEW'!$G$1:$M$1058,4,FALSE)</f>
        <v>М</v>
      </c>
      <c r="D159" s="13" t="str">
        <f>VLOOKUP(B159,'личн рез-ты по гонкам_NEW'!$G$1:$M$1058,3,FALSE)</f>
        <v/>
      </c>
      <c r="E159" s="61">
        <v>7.7948640555808462</v>
      </c>
      <c r="F159" s="13">
        <v>155</v>
      </c>
    </row>
    <row r="160" spans="2:6" x14ac:dyDescent="0.25">
      <c r="B160" s="142" t="s">
        <v>284</v>
      </c>
      <c r="C160" s="13" t="str">
        <f>VLOOKUP(B160,'личн рез-ты по гонкам_NEW'!$G$1:$M$1058,4,FALSE)</f>
        <v>М</v>
      </c>
      <c r="D160" s="13">
        <f>VLOOKUP(B160,'личн рез-ты по гонкам_NEW'!$G$1:$M$1058,3,FALSE)</f>
        <v>2946</v>
      </c>
      <c r="E160" s="61">
        <v>7.7831342348403032</v>
      </c>
      <c r="F160" s="13">
        <v>156</v>
      </c>
    </row>
    <row r="161" spans="2:6" x14ac:dyDescent="0.25">
      <c r="B161" s="142" t="s">
        <v>526</v>
      </c>
      <c r="C161" s="13" t="str">
        <f>VLOOKUP(B161,'личн рез-ты по гонкам_NEW'!$G$1:$M$1058,4,FALSE)</f>
        <v>М</v>
      </c>
      <c r="D161" s="13">
        <f>VLOOKUP(B161,'личн рез-ты по гонкам_NEW'!$G$1:$M$1058,3,FALSE)</f>
        <v>3033</v>
      </c>
      <c r="E161" s="61">
        <v>7.7456839415681991</v>
      </c>
      <c r="F161" s="13">
        <v>157</v>
      </c>
    </row>
    <row r="162" spans="2:6" x14ac:dyDescent="0.25">
      <c r="B162" s="142" t="s">
        <v>431</v>
      </c>
      <c r="C162" s="13" t="str">
        <f>VLOOKUP(B162,'личн рез-ты по гонкам_NEW'!$G$1:$M$1058,4,FALSE)</f>
        <v>М</v>
      </c>
      <c r="D162" s="13">
        <f>VLOOKUP(B162,'личн рез-ты по гонкам_NEW'!$G$1:$M$1058,3,FALSE)</f>
        <v>2537</v>
      </c>
      <c r="E162" s="61">
        <v>7.726504917598958</v>
      </c>
      <c r="F162" s="13">
        <v>158</v>
      </c>
    </row>
    <row r="163" spans="2:6" x14ac:dyDescent="0.25">
      <c r="B163" s="142" t="s">
        <v>272</v>
      </c>
      <c r="C163" s="41" t="str">
        <f>VLOOKUP(B163,'личн рез-ты по гонкам_NEW'!$G$1:$M$1058,4,FALSE)</f>
        <v>М</v>
      </c>
      <c r="D163" s="41">
        <f>VLOOKUP(B163,'личн рез-ты по гонкам_NEW'!$G$1:$M$1058,3,FALSE)</f>
        <v>4408</v>
      </c>
      <c r="E163" s="61">
        <v>7.7236179837226224</v>
      </c>
      <c r="F163" s="13">
        <v>159</v>
      </c>
    </row>
    <row r="164" spans="2:6" x14ac:dyDescent="0.25">
      <c r="B164" s="142" t="s">
        <v>482</v>
      </c>
      <c r="C164" s="13" t="str">
        <f>VLOOKUP(B164,'личн рез-ты по гонкам_NEW'!$G$1:$M$1058,4,FALSE)</f>
        <v>М</v>
      </c>
      <c r="D164" s="13">
        <f>VLOOKUP(B164,'личн рез-ты по гонкам_NEW'!$G$1:$M$1058,3,FALSE)</f>
        <v>4570</v>
      </c>
      <c r="E164" s="61">
        <v>7.6663225937633941</v>
      </c>
      <c r="F164" s="13">
        <v>160</v>
      </c>
    </row>
    <row r="165" spans="2:6" x14ac:dyDescent="0.25">
      <c r="B165" s="142" t="s">
        <v>472</v>
      </c>
      <c r="C165" s="13" t="str">
        <f>VLOOKUP(B165,'личн рез-ты по гонкам_NEW'!$G$1:$M$1058,4,FALSE)</f>
        <v>Ж</v>
      </c>
      <c r="D165" s="13">
        <f>VLOOKUP(B165,'личн рез-ты по гонкам_NEW'!$G$1:$M$1058,3,FALSE)</f>
        <v>5059</v>
      </c>
      <c r="E165" s="61">
        <v>7.6197000792294922</v>
      </c>
      <c r="F165" s="13">
        <v>161</v>
      </c>
    </row>
    <row r="166" spans="2:6" x14ac:dyDescent="0.25">
      <c r="B166" s="142" t="s">
        <v>160</v>
      </c>
      <c r="C166" s="13" t="str">
        <f>VLOOKUP(B166,'личн рез-ты по гонкам_NEW'!$G$1:$M$1058,4,FALSE)</f>
        <v>М</v>
      </c>
      <c r="D166" s="13">
        <f>VLOOKUP(B166,'личн рез-ты по гонкам_NEW'!$G$1:$M$1058,3,FALSE)</f>
        <v>0</v>
      </c>
      <c r="E166" s="61">
        <v>7.5669557860179637</v>
      </c>
      <c r="F166" s="13">
        <v>162</v>
      </c>
    </row>
    <row r="167" spans="2:6" x14ac:dyDescent="0.25">
      <c r="B167" s="142" t="s">
        <v>196</v>
      </c>
      <c r="C167" s="13" t="str">
        <f>VLOOKUP(B167,'личн рез-ты по гонкам_NEW'!$G$1:$M$1058,4,FALSE)</f>
        <v>М</v>
      </c>
      <c r="D167" s="13">
        <f>VLOOKUP(B167,'личн рез-ты по гонкам_NEW'!$G$1:$M$1058,3,FALSE)</f>
        <v>2483</v>
      </c>
      <c r="E167" s="61">
        <v>7.5643377757425299</v>
      </c>
      <c r="F167" s="13">
        <v>163</v>
      </c>
    </row>
    <row r="168" spans="2:6" x14ac:dyDescent="0.25">
      <c r="B168" s="142" t="s">
        <v>650</v>
      </c>
      <c r="C168" s="13" t="str">
        <f>VLOOKUP(B168,'личн рез-ты по гонкам_NEW'!$G$1:$M$1058,4,FALSE)</f>
        <v>М</v>
      </c>
      <c r="D168" s="13">
        <f>VLOOKUP(B168,'личн рез-ты по гонкам_NEW'!$G$1:$M$1058,3,FALSE)</f>
        <v>0</v>
      </c>
      <c r="E168" s="61">
        <v>7.3929405108832169</v>
      </c>
      <c r="F168" s="13">
        <v>164</v>
      </c>
    </row>
    <row r="169" spans="2:6" x14ac:dyDescent="0.25">
      <c r="B169" s="142" t="s">
        <v>239</v>
      </c>
      <c r="C169" s="13" t="str">
        <f>VLOOKUP(B169,'личн рез-ты по гонкам_NEW'!$G$1:$M$1058,4,FALSE)</f>
        <v>М</v>
      </c>
      <c r="D169" s="13">
        <f>VLOOKUP(B169,'личн рез-ты по гонкам_NEW'!$G$1:$M$1058,3,FALSE)</f>
        <v>2368</v>
      </c>
      <c r="E169" s="61">
        <v>7.258934068664268</v>
      </c>
      <c r="F169" s="13">
        <v>165</v>
      </c>
    </row>
    <row r="170" spans="2:6" x14ac:dyDescent="0.25">
      <c r="B170" s="142" t="s">
        <v>181</v>
      </c>
      <c r="C170" s="13" t="str">
        <f>VLOOKUP(B170,'личн рез-ты по гонкам_NEW'!$G$1:$M$1058,4,FALSE)</f>
        <v>Ж</v>
      </c>
      <c r="D170" s="13">
        <f>VLOOKUP(B170,'личн рез-ты по гонкам_NEW'!$G$1:$M$1058,3,FALSE)</f>
        <v>1664</v>
      </c>
      <c r="E170" s="61">
        <v>7.2315422073991398</v>
      </c>
      <c r="F170" s="13">
        <v>166</v>
      </c>
    </row>
    <row r="171" spans="2:6" x14ac:dyDescent="0.25">
      <c r="B171" s="142" t="s">
        <v>197</v>
      </c>
      <c r="C171" s="13" t="str">
        <f>VLOOKUP(B171,'личн рез-ты по гонкам_NEW'!$G$1:$M$1058,4,FALSE)</f>
        <v>М</v>
      </c>
      <c r="D171" s="13">
        <f>VLOOKUP(B171,'личн рез-ты по гонкам_NEW'!$G$1:$M$1058,3,FALSE)</f>
        <v>0</v>
      </c>
      <c r="E171" s="61">
        <v>7.1813452518179917</v>
      </c>
      <c r="F171" s="13">
        <v>167</v>
      </c>
    </row>
    <row r="172" spans="2:6" x14ac:dyDescent="0.25">
      <c r="B172" s="142" t="s">
        <v>595</v>
      </c>
      <c r="C172" s="13" t="str">
        <f>VLOOKUP(B172,'личн рез-ты по гонкам_NEW'!$G$1:$M$1058,4,FALSE)</f>
        <v>Ж</v>
      </c>
      <c r="D172" s="13">
        <f>VLOOKUP(B172,'личн рез-ты по гонкам_NEW'!$G$1:$M$1058,3,FALSE)</f>
        <v>5657</v>
      </c>
      <c r="E172" s="61">
        <v>7.1528406276242578</v>
      </c>
      <c r="F172" s="13">
        <v>168</v>
      </c>
    </row>
    <row r="173" spans="2:6" x14ac:dyDescent="0.25">
      <c r="B173" s="142" t="s">
        <v>528</v>
      </c>
      <c r="C173" s="13" t="str">
        <f>VLOOKUP(B173,'личн рез-ты по гонкам_NEW'!$G$1:$M$1058,4,FALSE)</f>
        <v>М</v>
      </c>
      <c r="D173" s="13">
        <f>VLOOKUP(B173,'личн рез-ты по гонкам_NEW'!$G$1:$M$1058,3,FALSE)</f>
        <v>5347</v>
      </c>
      <c r="E173" s="61">
        <v>7.1035088523257768</v>
      </c>
      <c r="F173" s="13">
        <v>169</v>
      </c>
    </row>
    <row r="174" spans="2:6" x14ac:dyDescent="0.25">
      <c r="B174" s="142" t="s">
        <v>473</v>
      </c>
      <c r="C174" s="13" t="str">
        <f>VLOOKUP(B174,'личн рез-ты по гонкам_NEW'!$G$1:$M$1058,4,FALSE)</f>
        <v>Ж</v>
      </c>
      <c r="D174" s="13">
        <f>VLOOKUP(B174,'личн рез-ты по гонкам_NEW'!$G$1:$M$1058,3,FALSE)</f>
        <v>3547</v>
      </c>
      <c r="E174" s="61">
        <v>7.072824358992186</v>
      </c>
      <c r="F174" s="13">
        <v>170</v>
      </c>
    </row>
    <row r="175" spans="2:6" x14ac:dyDescent="0.25">
      <c r="B175" s="142" t="s">
        <v>646</v>
      </c>
      <c r="C175" s="13" t="str">
        <f>VLOOKUP(B175,'личн рез-ты по гонкам_NEW'!$G$1:$M$1058,4,FALSE)</f>
        <v>М</v>
      </c>
      <c r="D175" s="13">
        <f>VLOOKUP(B175,'личн рез-ты по гонкам_NEW'!$G$1:$M$1058,3,FALSE)</f>
        <v>5519</v>
      </c>
      <c r="E175" s="61">
        <v>6.9895073791740625</v>
      </c>
      <c r="F175" s="13">
        <v>171</v>
      </c>
    </row>
    <row r="176" spans="2:6" x14ac:dyDescent="0.25">
      <c r="B176" s="142" t="s">
        <v>324</v>
      </c>
      <c r="C176" s="13" t="str">
        <f>VLOOKUP(B176,'личн рез-ты по гонкам_NEW'!$G$1:$M$1058,4,FALSE)</f>
        <v>М</v>
      </c>
      <c r="D176" s="13">
        <f>VLOOKUP(B176,'личн рез-ты по гонкам_NEW'!$G$1:$M$1058,3,FALSE)</f>
        <v>3249</v>
      </c>
      <c r="E176" s="61">
        <v>6.9507190829661081</v>
      </c>
      <c r="F176" s="13">
        <v>172</v>
      </c>
    </row>
    <row r="177" spans="2:6" x14ac:dyDescent="0.25">
      <c r="B177" s="142" t="s">
        <v>555</v>
      </c>
      <c r="C177" s="13" t="str">
        <f>VLOOKUP(B177,'личн рез-ты по гонкам_NEW'!$G$1:$M$1058,4,FALSE)</f>
        <v>М</v>
      </c>
      <c r="D177" s="13">
        <f>VLOOKUP(B177,'личн рез-ты по гонкам_NEW'!$G$1:$M$1058,3,FALSE)</f>
        <v>4193</v>
      </c>
      <c r="E177" s="61">
        <v>6.9387478904781492</v>
      </c>
      <c r="F177" s="13">
        <v>173</v>
      </c>
    </row>
    <row r="178" spans="2:6" x14ac:dyDescent="0.25">
      <c r="B178" s="142" t="s">
        <v>369</v>
      </c>
      <c r="C178" s="13" t="str">
        <f>VLOOKUP(B178,'личн рез-ты по гонкам_NEW'!$G$1:$M$1058,4,FALSE)</f>
        <v>Ж</v>
      </c>
      <c r="D178" s="13">
        <f>VLOOKUP(B178,'личн рез-ты по гонкам_NEW'!$G$1:$M$1058,3,FALSE)</f>
        <v>5164</v>
      </c>
      <c r="E178" s="61">
        <v>6.9018599780357244</v>
      </c>
      <c r="F178" s="13">
        <v>174</v>
      </c>
    </row>
    <row r="179" spans="2:6" x14ac:dyDescent="0.25">
      <c r="B179" s="142" t="s">
        <v>721</v>
      </c>
      <c r="C179" s="13" t="e">
        <f>VLOOKUP(B179,'личн рез-ты по гонкам_NEW'!$G$1:$M$1058,4,FALSE)</f>
        <v>#N/A</v>
      </c>
      <c r="D179" s="13" t="e">
        <f>VLOOKUP(B179,'личн рез-ты по гонкам_NEW'!$G$1:$M$1058,3,FALSE)</f>
        <v>#N/A</v>
      </c>
      <c r="E179" s="61">
        <v>6.695931925051438</v>
      </c>
      <c r="F179" s="13">
        <v>175</v>
      </c>
    </row>
    <row r="180" spans="2:6" x14ac:dyDescent="0.25">
      <c r="B180" s="142" t="s">
        <v>224</v>
      </c>
      <c r="C180" s="13" t="str">
        <f>VLOOKUP(B180,'личн рез-ты по гонкам_NEW'!$G$1:$M$1058,4,FALSE)</f>
        <v>М</v>
      </c>
      <c r="D180" s="13">
        <f>VLOOKUP(B180,'личн рез-ты по гонкам_NEW'!$G$1:$M$1058,3,FALSE)</f>
        <v>5014</v>
      </c>
      <c r="E180" s="61">
        <v>6.6869584977974643</v>
      </c>
      <c r="F180" s="13">
        <v>176</v>
      </c>
    </row>
    <row r="181" spans="2:6" x14ac:dyDescent="0.25">
      <c r="B181" s="142" t="s">
        <v>454</v>
      </c>
      <c r="C181" s="13" t="str">
        <f>VLOOKUP(B181,'личн рез-ты по гонкам_NEW'!$G$1:$M$1058,4,FALSE)</f>
        <v>М</v>
      </c>
      <c r="D181" s="13">
        <f>VLOOKUP(B181,'личн рез-ты по гонкам_NEW'!$G$1:$M$1058,3,FALSE)</f>
        <v>3363</v>
      </c>
      <c r="E181" s="61">
        <v>6.6818505179558541</v>
      </c>
      <c r="F181" s="13">
        <v>177</v>
      </c>
    </row>
    <row r="182" spans="2:6" x14ac:dyDescent="0.25">
      <c r="B182" s="142" t="s">
        <v>432</v>
      </c>
      <c r="C182" s="13" t="str">
        <f>VLOOKUP(B182,'личн рез-ты по гонкам_NEW'!$G$1:$M$1058,4,FALSE)</f>
        <v>М</v>
      </c>
      <c r="D182" s="13">
        <f>VLOOKUP(B182,'личн рез-ты по гонкам_NEW'!$G$1:$M$1058,3,FALSE)</f>
        <v>2769</v>
      </c>
      <c r="E182" s="61">
        <v>6.6725406426089586</v>
      </c>
      <c r="F182" s="13">
        <v>178</v>
      </c>
    </row>
    <row r="183" spans="2:6" x14ac:dyDescent="0.25">
      <c r="B183" s="142" t="s">
        <v>231</v>
      </c>
      <c r="C183" s="13" t="str">
        <f>VLOOKUP(B183,'личн рез-ты по гонкам_NEW'!$G$1:$M$1058,4,FALSE)</f>
        <v>М</v>
      </c>
      <c r="D183" s="13">
        <f>VLOOKUP(B183,'личн рез-ты по гонкам_NEW'!$G$1:$M$1058,3,FALSE)</f>
        <v>5087</v>
      </c>
      <c r="E183" s="61">
        <v>6.6634875195712473</v>
      </c>
      <c r="F183" s="13">
        <v>179</v>
      </c>
    </row>
    <row r="184" spans="2:6" x14ac:dyDescent="0.25">
      <c r="B184" s="142" t="s">
        <v>532</v>
      </c>
      <c r="C184" s="13" t="str">
        <f>VLOOKUP(B184,'личн рез-ты по гонкам_NEW'!$G$1:$M$1058,4,FALSE)</f>
        <v>М</v>
      </c>
      <c r="D184" s="13">
        <f>VLOOKUP(B184,'личн рез-ты по гонкам_NEW'!$G$1:$M$1058,3,FALSE)</f>
        <v>0</v>
      </c>
      <c r="E184" s="61">
        <v>6.6456883318991604</v>
      </c>
      <c r="F184" s="13">
        <v>180</v>
      </c>
    </row>
    <row r="185" spans="2:6" x14ac:dyDescent="0.25">
      <c r="B185" s="142" t="s">
        <v>323</v>
      </c>
      <c r="C185" s="13" t="str">
        <f>VLOOKUP(B185,'личн рез-ты по гонкам_NEW'!$G$1:$M$1058,4,FALSE)</f>
        <v>М</v>
      </c>
      <c r="D185" s="13">
        <f>VLOOKUP(B185,'личн рез-ты по гонкам_NEW'!$G$1:$M$1058,3,FALSE)</f>
        <v>4473</v>
      </c>
      <c r="E185" s="61">
        <v>6.6445034412714898</v>
      </c>
      <c r="F185" s="13">
        <v>181</v>
      </c>
    </row>
    <row r="186" spans="2:6" x14ac:dyDescent="0.25">
      <c r="B186" s="142" t="s">
        <v>389</v>
      </c>
      <c r="C186" s="13" t="str">
        <f>VLOOKUP(B186,'личн рез-ты по гонкам_NEW'!$G$1:$M$1058,4,FALSE)</f>
        <v>М</v>
      </c>
      <c r="D186" s="13">
        <f>VLOOKUP(B186,'личн рез-ты по гонкам_NEW'!$G$1:$M$1058,3,FALSE)</f>
        <v>4867</v>
      </c>
      <c r="E186" s="61">
        <v>6.5981263531272116</v>
      </c>
      <c r="F186" s="13">
        <v>182</v>
      </c>
    </row>
    <row r="187" spans="2:6" x14ac:dyDescent="0.25">
      <c r="B187" s="142" t="s">
        <v>264</v>
      </c>
      <c r="C187" s="13" t="str">
        <f>VLOOKUP(B187,'личн рез-ты по гонкам_NEW'!$G$1:$M$1058,4,FALSE)</f>
        <v>М</v>
      </c>
      <c r="D187" s="13">
        <f>VLOOKUP(B187,'личн рез-ты по гонкам_NEW'!$G$1:$M$1058,3,FALSE)</f>
        <v>4272</v>
      </c>
      <c r="E187" s="61">
        <v>6.5980342482846579</v>
      </c>
      <c r="F187" s="13">
        <v>183</v>
      </c>
    </row>
    <row r="188" spans="2:6" x14ac:dyDescent="0.25">
      <c r="B188" s="142" t="s">
        <v>183</v>
      </c>
      <c r="C188" s="13" t="str">
        <f>VLOOKUP(B188,'личн рез-ты по гонкам_NEW'!$G$1:$M$1058,4,FALSE)</f>
        <v>Ж</v>
      </c>
      <c r="D188" s="13">
        <f>VLOOKUP(B188,'личн рез-ты по гонкам_NEW'!$G$1:$M$1058,3,FALSE)</f>
        <v>3166</v>
      </c>
      <c r="E188" s="61">
        <v>6.5275277159403329</v>
      </c>
      <c r="F188" s="13">
        <v>184</v>
      </c>
    </row>
    <row r="189" spans="2:6" x14ac:dyDescent="0.25">
      <c r="B189" s="142" t="s">
        <v>222</v>
      </c>
      <c r="C189" s="13" t="str">
        <f>VLOOKUP(B189,'личн рез-ты по гонкам_NEW'!$G$1:$M$1058,4,FALSE)</f>
        <v>М</v>
      </c>
      <c r="D189" s="13">
        <f>VLOOKUP(B189,'личн рез-ты по гонкам_NEW'!$G$1:$M$1058,3,FALSE)</f>
        <v>0</v>
      </c>
      <c r="E189" s="61">
        <v>6.5164179291581092</v>
      </c>
      <c r="F189" s="13">
        <v>185</v>
      </c>
    </row>
    <row r="190" spans="2:6" x14ac:dyDescent="0.25">
      <c r="B190" s="142" t="s">
        <v>296</v>
      </c>
      <c r="C190" s="13" t="str">
        <f>VLOOKUP(B190,'личн рез-ты по гонкам_NEW'!$G$1:$M$1058,4,FALSE)</f>
        <v>М</v>
      </c>
      <c r="D190" s="13">
        <f>VLOOKUP(B190,'личн рез-ты по гонкам_NEW'!$G$1:$M$1058,3,FALSE)</f>
        <v>5002</v>
      </c>
      <c r="E190" s="61">
        <v>6.482047705110098</v>
      </c>
      <c r="F190" s="13">
        <v>186</v>
      </c>
    </row>
    <row r="191" spans="2:6" x14ac:dyDescent="0.25">
      <c r="B191" s="142" t="s">
        <v>186</v>
      </c>
      <c r="C191" s="13" t="str">
        <f>VLOOKUP(B191,'личн рез-ты по гонкам_NEW'!$G$1:$M$1058,4,FALSE)</f>
        <v>Ж</v>
      </c>
      <c r="D191" s="13">
        <f>VLOOKUP(B191,'личн рез-ты по гонкам_NEW'!$G$1:$M$1058,3,FALSE)</f>
        <v>4046</v>
      </c>
      <c r="E191" s="61">
        <v>6.434211465951579</v>
      </c>
      <c r="F191" s="13">
        <v>187</v>
      </c>
    </row>
    <row r="192" spans="2:6" x14ac:dyDescent="0.25">
      <c r="B192" s="142" t="s">
        <v>429</v>
      </c>
      <c r="C192" s="13" t="str">
        <f>VLOOKUP(B192,'личн рез-ты по гонкам_NEW'!$G$1:$M$1058,4,FALSE)</f>
        <v>Ж</v>
      </c>
      <c r="D192" s="13">
        <f>VLOOKUP(B192,'личн рез-ты по гонкам_NEW'!$G$1:$M$1058,3,FALSE)</f>
        <v>5131</v>
      </c>
      <c r="E192" s="61">
        <v>6.4249552870002207</v>
      </c>
      <c r="F192" s="13">
        <v>188</v>
      </c>
    </row>
    <row r="193" spans="2:6" x14ac:dyDescent="0.25">
      <c r="B193" s="142" t="s">
        <v>571</v>
      </c>
      <c r="C193" s="13" t="str">
        <f>VLOOKUP(B193,'личн рез-ты по гонкам_NEW'!$G$1:$M$1058,4,FALSE)</f>
        <v>М</v>
      </c>
      <c r="D193" s="13">
        <f>VLOOKUP(B193,'личн рез-ты по гонкам_NEW'!$G$1:$M$1058,3,FALSE)</f>
        <v>0</v>
      </c>
      <c r="E193" s="61">
        <v>6.4162837632513217</v>
      </c>
      <c r="F193" s="13">
        <v>189</v>
      </c>
    </row>
    <row r="194" spans="2:6" x14ac:dyDescent="0.25">
      <c r="B194" s="142" t="s">
        <v>559</v>
      </c>
      <c r="C194" s="13" t="e">
        <f>VLOOKUP(B194,'личн рез-ты по гонкам_NEW'!$G$1:$M$1058,4,FALSE)</f>
        <v>#N/A</v>
      </c>
      <c r="D194" s="13" t="e">
        <f>VLOOKUP(B194,'личн рез-ты по гонкам_NEW'!$G$1:$M$1058,3,FALSE)</f>
        <v>#N/A</v>
      </c>
      <c r="E194" s="61">
        <v>6.4146126475867833</v>
      </c>
      <c r="F194" s="13">
        <v>190</v>
      </c>
    </row>
    <row r="195" spans="2:6" x14ac:dyDescent="0.25">
      <c r="B195" s="142" t="s">
        <v>232</v>
      </c>
      <c r="C195" s="13" t="str">
        <f>VLOOKUP(B195,'личн рез-ты по гонкам_NEW'!$G$1:$M$1058,4,FALSE)</f>
        <v>М</v>
      </c>
      <c r="D195" s="13">
        <f>VLOOKUP(B195,'личн рез-ты по гонкам_NEW'!$G$1:$M$1058,3,FALSE)</f>
        <v>4440</v>
      </c>
      <c r="E195" s="61">
        <v>6.3601846952136247</v>
      </c>
      <c r="F195" s="13">
        <v>191</v>
      </c>
    </row>
    <row r="196" spans="2:6" x14ac:dyDescent="0.25">
      <c r="B196" s="142" t="s">
        <v>396</v>
      </c>
      <c r="C196" s="13" t="str">
        <f>VLOOKUP(B196,'личн рез-ты по гонкам_NEW'!$G$1:$M$1058,4,FALSE)</f>
        <v>М</v>
      </c>
      <c r="D196" s="13">
        <f>VLOOKUP(B196,'личн рез-ты по гонкам_NEW'!$G$1:$M$1058,3,FALSE)</f>
        <v>5190</v>
      </c>
      <c r="E196" s="61">
        <v>6.351573478237909</v>
      </c>
      <c r="F196" s="13">
        <v>192</v>
      </c>
    </row>
    <row r="197" spans="2:6" x14ac:dyDescent="0.25">
      <c r="B197" s="142" t="s">
        <v>491</v>
      </c>
      <c r="C197" s="13" t="str">
        <f>VLOOKUP(B197,'личн рез-ты по гонкам_NEW'!$G$1:$M$1058,4,FALSE)</f>
        <v>М</v>
      </c>
      <c r="D197" s="13">
        <f>VLOOKUP(B197,'личн рез-ты по гонкам_NEW'!$G$1:$M$1058,3,FALSE)</f>
        <v>5509</v>
      </c>
      <c r="E197" s="61">
        <v>6.3497585333470434</v>
      </c>
      <c r="F197" s="13">
        <v>193</v>
      </c>
    </row>
    <row r="198" spans="2:6" x14ac:dyDescent="0.25">
      <c r="B198" s="142" t="s">
        <v>685</v>
      </c>
      <c r="C198" s="13" t="str">
        <f>VLOOKUP(B198,'личн рез-ты по гонкам_NEW'!$G$1:$M$1058,4,FALSE)</f>
        <v>М</v>
      </c>
      <c r="D198" s="13">
        <f>VLOOKUP(B198,'личн рез-ты по гонкам_NEW'!$G$1:$M$1058,3,FALSE)</f>
        <v>2782</v>
      </c>
      <c r="E198" s="61">
        <v>6.3348548612283446</v>
      </c>
      <c r="F198" s="13">
        <v>194</v>
      </c>
    </row>
    <row r="199" spans="2:6" x14ac:dyDescent="0.25">
      <c r="B199" s="142" t="s">
        <v>637</v>
      </c>
      <c r="C199" s="13" t="str">
        <f>VLOOKUP(B199,'личн рез-ты по гонкам_NEW'!$G$1:$M$1058,4,FALSE)</f>
        <v>М</v>
      </c>
      <c r="D199" s="13">
        <f>VLOOKUP(B199,'личн рез-ты по гонкам_NEW'!$G$1:$M$1058,3,FALSE)</f>
        <v>3973</v>
      </c>
      <c r="E199" s="61">
        <v>6.3284991566000208</v>
      </c>
      <c r="F199" s="13">
        <v>195</v>
      </c>
    </row>
    <row r="200" spans="2:6" x14ac:dyDescent="0.25">
      <c r="B200" s="142" t="s">
        <v>190</v>
      </c>
      <c r="C200" s="13" t="str">
        <f>VLOOKUP(B200,'личн рез-ты по гонкам_NEW'!$G$1:$M$1058,4,FALSE)</f>
        <v>Ж</v>
      </c>
      <c r="D200" s="13">
        <f>VLOOKUP(B200,'личн рез-ты по гонкам_NEW'!$G$1:$M$1058,3,FALSE)</f>
        <v>102</v>
      </c>
      <c r="E200" s="61">
        <v>6.320561157485141</v>
      </c>
      <c r="F200" s="13">
        <v>196</v>
      </c>
    </row>
    <row r="201" spans="2:6" x14ac:dyDescent="0.25">
      <c r="B201" s="142" t="s">
        <v>398</v>
      </c>
      <c r="C201" s="41" t="str">
        <f>VLOOKUP(B201,'личн рез-ты по гонкам_NEW'!$G$1:$M$1058,4,FALSE)</f>
        <v>М</v>
      </c>
      <c r="D201" s="41">
        <f>VLOOKUP(B201,'личн рез-ты по гонкам_NEW'!$G$1:$M$1058,3,FALSE)</f>
        <v>4813</v>
      </c>
      <c r="E201" s="61">
        <v>6.3159680117364552</v>
      </c>
      <c r="F201" s="13">
        <v>197</v>
      </c>
    </row>
    <row r="202" spans="2:6" x14ac:dyDescent="0.25">
      <c r="B202" s="142" t="s">
        <v>447</v>
      </c>
      <c r="C202" s="13" t="str">
        <f>VLOOKUP(B202,'личн рез-ты по гонкам_NEW'!$G$1:$M$1058,4,FALSE)</f>
        <v>М</v>
      </c>
      <c r="D202" s="13">
        <f>VLOOKUP(B202,'личн рез-ты по гонкам_NEW'!$G$1:$M$1058,3,FALSE)</f>
        <v>342</v>
      </c>
      <c r="E202" s="61">
        <v>6.2754041400187006</v>
      </c>
      <c r="F202" s="13">
        <v>198</v>
      </c>
    </row>
    <row r="203" spans="2:6" x14ac:dyDescent="0.25">
      <c r="B203" s="142" t="s">
        <v>263</v>
      </c>
      <c r="C203" s="13" t="str">
        <f>VLOOKUP(B203,'личн рез-ты по гонкам_NEW'!$G$1:$M$1058,4,FALSE)</f>
        <v>М</v>
      </c>
      <c r="D203" s="13">
        <f>VLOOKUP(B203,'личн рез-ты по гонкам_NEW'!$G$1:$M$1058,3,FALSE)</f>
        <v>5027</v>
      </c>
      <c r="E203" s="61">
        <v>6.2425784321435955</v>
      </c>
      <c r="F203" s="13">
        <v>199</v>
      </c>
    </row>
    <row r="204" spans="2:6" x14ac:dyDescent="0.25">
      <c r="B204" s="142" t="s">
        <v>342</v>
      </c>
      <c r="C204" s="13" t="str">
        <f>VLOOKUP(B204,'личн рез-ты по гонкам_NEW'!$G$1:$M$1058,4,FALSE)</f>
        <v>Ж</v>
      </c>
      <c r="D204" s="13">
        <f>VLOOKUP(B204,'личн рез-ты по гонкам_NEW'!$G$1:$M$1058,3,FALSE)</f>
        <v>4805</v>
      </c>
      <c r="E204" s="61">
        <v>6.2195419638568712</v>
      </c>
      <c r="F204" s="13">
        <v>200</v>
      </c>
    </row>
    <row r="205" spans="2:6" x14ac:dyDescent="0.25">
      <c r="B205" s="142" t="s">
        <v>719</v>
      </c>
      <c r="C205" s="41" t="e">
        <f>VLOOKUP(B205,'личн рез-ты по гонкам_NEW'!$G$1:$M$1058,4,FALSE)</f>
        <v>#N/A</v>
      </c>
      <c r="D205" s="41" t="e">
        <f>VLOOKUP(B205,'личн рез-ты по гонкам_NEW'!$G$1:$M$1058,3,FALSE)</f>
        <v>#N/A</v>
      </c>
      <c r="E205" s="61">
        <v>6.0837499668127117</v>
      </c>
      <c r="F205" s="13">
        <v>201</v>
      </c>
    </row>
    <row r="206" spans="2:6" x14ac:dyDescent="0.25">
      <c r="B206" s="142" t="s">
        <v>689</v>
      </c>
      <c r="C206" s="13" t="str">
        <f>VLOOKUP(B206,'личн рез-ты по гонкам_NEW'!$G$1:$M$1058,4,FALSE)</f>
        <v>М</v>
      </c>
      <c r="D206" s="13">
        <f>VLOOKUP(B206,'личн рез-ты по гонкам_NEW'!$G$1:$M$1058,3,FALSE)</f>
        <v>5933</v>
      </c>
      <c r="E206" s="61">
        <v>6.0723419578084146</v>
      </c>
      <c r="F206" s="13">
        <v>202</v>
      </c>
    </row>
    <row r="207" spans="2:6" x14ac:dyDescent="0.25">
      <c r="B207" s="142" t="s">
        <v>299</v>
      </c>
      <c r="C207" s="13" t="str">
        <f>VLOOKUP(B207,'личн рез-ты по гонкам_NEW'!$G$1:$M$1058,4,FALSE)</f>
        <v>М</v>
      </c>
      <c r="D207" s="13">
        <f>VLOOKUP(B207,'личн рез-ты по гонкам_NEW'!$G$1:$M$1058,3,FALSE)</f>
        <v>4483</v>
      </c>
      <c r="E207" s="61">
        <v>5.9888488913841407</v>
      </c>
      <c r="F207" s="13">
        <v>203</v>
      </c>
    </row>
    <row r="208" spans="2:6" x14ac:dyDescent="0.25">
      <c r="B208" s="142" t="s">
        <v>265</v>
      </c>
      <c r="C208" s="13" t="str">
        <f>VLOOKUP(B208,'личн рез-ты по гонкам_NEW'!$G$1:$M$1058,4,FALSE)</f>
        <v>М</v>
      </c>
      <c r="D208" s="13">
        <f>VLOOKUP(B208,'личн рез-ты по гонкам_NEW'!$G$1:$M$1058,3,FALSE)</f>
        <v>4762</v>
      </c>
      <c r="E208" s="61">
        <v>5.97407955092853</v>
      </c>
      <c r="F208" s="13">
        <v>204</v>
      </c>
    </row>
    <row r="209" spans="2:6" x14ac:dyDescent="0.25">
      <c r="B209" s="142" t="s">
        <v>433</v>
      </c>
      <c r="C209" s="13" t="str">
        <f>VLOOKUP(B209,'личн рез-ты по гонкам_NEW'!$G$1:$M$1058,4,FALSE)</f>
        <v>М</v>
      </c>
      <c r="D209" s="13">
        <f>VLOOKUP(B209,'личн рез-ты по гонкам_NEW'!$G$1:$M$1058,3,FALSE)</f>
        <v>0</v>
      </c>
      <c r="E209" s="61">
        <v>5.9123400992751227</v>
      </c>
      <c r="F209" s="13">
        <v>205</v>
      </c>
    </row>
    <row r="210" spans="2:6" x14ac:dyDescent="0.25">
      <c r="B210" s="142" t="s">
        <v>656</v>
      </c>
      <c r="C210" s="13" t="str">
        <f>VLOOKUP(B210,'личн рез-ты по гонкам_NEW'!$G$1:$M$1058,4,FALSE)</f>
        <v>М</v>
      </c>
      <c r="D210" s="13">
        <f>VLOOKUP(B210,'личн рез-ты по гонкам_NEW'!$G$1:$M$1058,3,FALSE)</f>
        <v>1899</v>
      </c>
      <c r="E210" s="61">
        <v>5.9031549353729176</v>
      </c>
      <c r="F210" s="13">
        <v>206</v>
      </c>
    </row>
    <row r="211" spans="2:6" x14ac:dyDescent="0.25">
      <c r="B211" s="142" t="s">
        <v>251</v>
      </c>
      <c r="C211" s="13" t="str">
        <f>VLOOKUP(B211,'личн рез-ты по гонкам_NEW'!$G$1:$M$1058,4,FALSE)</f>
        <v>Ж</v>
      </c>
      <c r="D211" s="13">
        <f>VLOOKUP(B211,'личн рез-ты по гонкам_NEW'!$G$1:$M$1058,3,FALSE)</f>
        <v>4735</v>
      </c>
      <c r="E211" s="61">
        <v>5.8978316777499451</v>
      </c>
      <c r="F211" s="13">
        <v>207</v>
      </c>
    </row>
    <row r="212" spans="2:6" x14ac:dyDescent="0.25">
      <c r="B212" s="142" t="s">
        <v>236</v>
      </c>
      <c r="C212" s="13" t="str">
        <f>VLOOKUP(B212,'личн рез-ты по гонкам_NEW'!$G$1:$M$1058,4,FALSE)</f>
        <v>М</v>
      </c>
      <c r="D212" s="13">
        <f>VLOOKUP(B212,'личн рез-ты по гонкам_NEW'!$G$1:$M$1058,3,FALSE)</f>
        <v>4212</v>
      </c>
      <c r="E212" s="61">
        <v>5.8810284991382495</v>
      </c>
      <c r="F212" s="13">
        <v>208</v>
      </c>
    </row>
    <row r="213" spans="2:6" x14ac:dyDescent="0.25">
      <c r="B213" s="142" t="s">
        <v>162</v>
      </c>
      <c r="C213" s="13" t="str">
        <f>VLOOKUP(B213,'личн рез-ты по гонкам_NEW'!$G$1:$M$1058,4,FALSE)</f>
        <v>М</v>
      </c>
      <c r="D213" s="13">
        <f>VLOOKUP(B213,'личн рез-ты по гонкам_NEW'!$G$1:$M$1058,3,FALSE)</f>
        <v>0</v>
      </c>
      <c r="E213" s="61">
        <v>5.8749962822194206</v>
      </c>
      <c r="F213" s="13">
        <v>209</v>
      </c>
    </row>
    <row r="214" spans="2:6" x14ac:dyDescent="0.25">
      <c r="B214" s="142" t="s">
        <v>477</v>
      </c>
      <c r="C214" s="13" t="str">
        <f>VLOOKUP(B214,'личн рез-ты по гонкам_NEW'!$G$1:$M$1058,4,FALSE)</f>
        <v>М</v>
      </c>
      <c r="D214" s="13">
        <f>VLOOKUP(B214,'личн рез-ты по гонкам_NEW'!$G$1:$M$1058,3,FALSE)</f>
        <v>0</v>
      </c>
      <c r="E214" s="61">
        <v>5.8356929993826405</v>
      </c>
      <c r="F214" s="13">
        <v>210</v>
      </c>
    </row>
    <row r="215" spans="2:6" x14ac:dyDescent="0.25">
      <c r="B215" s="142" t="s">
        <v>193</v>
      </c>
      <c r="C215" s="13" t="str">
        <f>VLOOKUP(B215,'личн рез-ты по гонкам_NEW'!$G$1:$M$1058,4,FALSE)</f>
        <v>М</v>
      </c>
      <c r="D215" s="13">
        <f>VLOOKUP(B215,'личн рез-ты по гонкам_NEW'!$G$1:$M$1058,3,FALSE)</f>
        <v>0</v>
      </c>
      <c r="E215" s="61">
        <v>5.8329078730552997</v>
      </c>
      <c r="F215" s="13">
        <v>211</v>
      </c>
    </row>
    <row r="216" spans="2:6" x14ac:dyDescent="0.25">
      <c r="B216" s="142" t="s">
        <v>480</v>
      </c>
      <c r="C216" s="13" t="str">
        <f>VLOOKUP(B216,'личн рез-ты по гонкам_NEW'!$G$1:$M$1058,4,FALSE)</f>
        <v>М</v>
      </c>
      <c r="D216" s="13">
        <f>VLOOKUP(B216,'личн рез-ты по гонкам_NEW'!$G$1:$M$1058,3,FALSE)</f>
        <v>5150</v>
      </c>
      <c r="E216" s="61">
        <v>5.7861951086784646</v>
      </c>
      <c r="F216" s="13">
        <v>212</v>
      </c>
    </row>
    <row r="217" spans="2:6" x14ac:dyDescent="0.25">
      <c r="B217" s="142" t="s">
        <v>558</v>
      </c>
      <c r="C217" s="13" t="str">
        <f>VLOOKUP(B217,'личн рез-ты по гонкам_NEW'!$G$1:$M$1058,4,FALSE)</f>
        <v>Ж</v>
      </c>
      <c r="D217" s="13">
        <f>VLOOKUP(B217,'личн рез-ты по гонкам_NEW'!$G$1:$M$1058,3,FALSE)</f>
        <v>484</v>
      </c>
      <c r="E217" s="61">
        <v>5.7659179638384597</v>
      </c>
      <c r="F217" s="13">
        <v>213</v>
      </c>
    </row>
    <row r="218" spans="2:6" x14ac:dyDescent="0.25">
      <c r="B218" s="142" t="s">
        <v>679</v>
      </c>
      <c r="C218" s="13" t="e">
        <f>VLOOKUP(B218,'личн рез-ты по гонкам_NEW'!$G$1:$M$1058,4,FALSE)</f>
        <v>#N/A</v>
      </c>
      <c r="D218" s="13" t="e">
        <f>VLOOKUP(B218,'личн рез-ты по гонкам_NEW'!$G$1:$M$1058,3,FALSE)</f>
        <v>#N/A</v>
      </c>
      <c r="E218" s="61">
        <v>5.7215659422428962</v>
      </c>
      <c r="F218" s="13">
        <v>214</v>
      </c>
    </row>
    <row r="219" spans="2:6" x14ac:dyDescent="0.25">
      <c r="B219" s="142" t="s">
        <v>172</v>
      </c>
      <c r="C219" s="13" t="str">
        <f>VLOOKUP(B219,'личн рез-ты по гонкам_NEW'!$G$1:$M$1058,4,FALSE)</f>
        <v>Ж</v>
      </c>
      <c r="D219" s="13">
        <f>VLOOKUP(B219,'личн рез-ты по гонкам_NEW'!$G$1:$M$1058,3,FALSE)</f>
        <v>0</v>
      </c>
      <c r="E219" s="61">
        <v>5.6874100105163921</v>
      </c>
      <c r="F219" s="13">
        <v>215</v>
      </c>
    </row>
    <row r="220" spans="2:6" x14ac:dyDescent="0.25">
      <c r="B220" s="142" t="s">
        <v>305</v>
      </c>
      <c r="C220" s="13" t="str">
        <f>VLOOKUP(B220,'личн рез-ты по гонкам_NEW'!$G$1:$M$1058,4,FALSE)</f>
        <v>М</v>
      </c>
      <c r="D220" s="13">
        <f>VLOOKUP(B220,'личн рез-ты по гонкам_NEW'!$G$1:$M$1058,3,FALSE)</f>
        <v>0</v>
      </c>
      <c r="E220" s="61">
        <v>5.6757372762517715</v>
      </c>
      <c r="F220" s="13">
        <v>216</v>
      </c>
    </row>
    <row r="221" spans="2:6" x14ac:dyDescent="0.25">
      <c r="B221" s="142" t="s">
        <v>132</v>
      </c>
      <c r="C221" s="13" t="str">
        <f>VLOOKUP(B221,'личн рез-ты по гонкам_NEW'!$G$1:$M$1058,4,FALSE)</f>
        <v>М</v>
      </c>
      <c r="D221" s="13">
        <f>VLOOKUP(B221,'личн рез-ты по гонкам_NEW'!$G$1:$M$1058,3,FALSE)</f>
        <v>0</v>
      </c>
      <c r="E221" s="61">
        <v>5.654626011845858</v>
      </c>
      <c r="F221" s="13">
        <v>217</v>
      </c>
    </row>
    <row r="222" spans="2:6" x14ac:dyDescent="0.25">
      <c r="B222" s="142" t="s">
        <v>682</v>
      </c>
      <c r="C222" s="13" t="str">
        <f>VLOOKUP(B222,'личн рез-ты по гонкам_NEW'!$G$1:$M$1058,4,FALSE)</f>
        <v>М</v>
      </c>
      <c r="D222" s="13">
        <f>VLOOKUP(B222,'личн рез-ты по гонкам_NEW'!$G$1:$M$1058,3,FALSE)</f>
        <v>0</v>
      </c>
      <c r="E222" s="61">
        <v>5.6332376310298438</v>
      </c>
      <c r="F222" s="13">
        <v>218</v>
      </c>
    </row>
    <row r="223" spans="2:6" x14ac:dyDescent="0.25">
      <c r="B223" s="142" t="s">
        <v>596</v>
      </c>
      <c r="C223" s="13" t="str">
        <f>VLOOKUP(B223,'личн рез-ты по гонкам_NEW'!$G$1:$M$1058,4,FALSE)</f>
        <v>Ж</v>
      </c>
      <c r="D223" s="13">
        <f>VLOOKUP(B223,'личн рез-ты по гонкам_NEW'!$G$1:$M$1058,3,FALSE)</f>
        <v>3946</v>
      </c>
      <c r="E223" s="61">
        <v>5.6093554017359732</v>
      </c>
      <c r="F223" s="13">
        <v>219</v>
      </c>
    </row>
    <row r="224" spans="2:6" x14ac:dyDescent="0.25">
      <c r="B224" s="142" t="s">
        <v>434</v>
      </c>
      <c r="C224" s="13" t="str">
        <f>VLOOKUP(B224,'личн рез-ты по гонкам_NEW'!$G$1:$M$1058,4,FALSE)</f>
        <v>М</v>
      </c>
      <c r="D224" s="13">
        <f>VLOOKUP(B224,'личн рез-ты по гонкам_NEW'!$G$1:$M$1058,3,FALSE)</f>
        <v>1423</v>
      </c>
      <c r="E224" s="61">
        <v>5.575284041209323</v>
      </c>
      <c r="F224" s="13">
        <v>220</v>
      </c>
    </row>
    <row r="225" spans="2:6" x14ac:dyDescent="0.25">
      <c r="B225" s="142" t="s">
        <v>387</v>
      </c>
      <c r="C225" s="13" t="str">
        <f>VLOOKUP(B225,'личн рез-ты по гонкам_NEW'!$G$1:$M$1058,4,FALSE)</f>
        <v>М</v>
      </c>
      <c r="D225" s="13">
        <f>VLOOKUP(B225,'личн рез-ты по гонкам_NEW'!$G$1:$M$1058,3,FALSE)</f>
        <v>5163</v>
      </c>
      <c r="E225" s="61">
        <v>5.5672957090527282</v>
      </c>
      <c r="F225" s="13">
        <v>221</v>
      </c>
    </row>
    <row r="226" spans="2:6" x14ac:dyDescent="0.25">
      <c r="B226" s="142" t="s">
        <v>206</v>
      </c>
      <c r="C226" s="13" t="str">
        <f>VLOOKUP(B226,'личн рез-ты по гонкам_NEW'!$G$1:$M$1058,4,FALSE)</f>
        <v>М</v>
      </c>
      <c r="D226" s="13">
        <f>VLOOKUP(B226,'личн рез-ты по гонкам_NEW'!$G$1:$M$1058,3,FALSE)</f>
        <v>0</v>
      </c>
      <c r="E226" s="61">
        <v>5.5219142081008403</v>
      </c>
      <c r="F226" s="13">
        <v>222</v>
      </c>
    </row>
    <row r="227" spans="2:6" x14ac:dyDescent="0.25">
      <c r="B227" s="142" t="s">
        <v>587</v>
      </c>
      <c r="C227" s="13" t="str">
        <f>VLOOKUP(B227,'личн рез-ты по гонкам_NEW'!$G$1:$M$1058,4,FALSE)</f>
        <v>М</v>
      </c>
      <c r="D227" s="13" t="str">
        <f>VLOOKUP(B227,'личн рез-ты по гонкам_NEW'!$G$1:$M$1058,3,FALSE)</f>
        <v/>
      </c>
      <c r="E227" s="61">
        <v>5.4978495271284036</v>
      </c>
      <c r="F227" s="13">
        <v>223</v>
      </c>
    </row>
    <row r="228" spans="2:6" x14ac:dyDescent="0.25">
      <c r="B228" s="142" t="s">
        <v>435</v>
      </c>
      <c r="C228" s="13" t="str">
        <f>VLOOKUP(B228,'личн рез-ты по гонкам_NEW'!$G$1:$M$1058,4,FALSE)</f>
        <v>М</v>
      </c>
      <c r="D228" s="13">
        <f>VLOOKUP(B228,'личн рез-ты по гонкам_NEW'!$G$1:$M$1058,3,FALSE)</f>
        <v>522</v>
      </c>
      <c r="E228" s="61">
        <v>5.4831907013993328</v>
      </c>
      <c r="F228" s="13">
        <v>224</v>
      </c>
    </row>
    <row r="229" spans="2:6" x14ac:dyDescent="0.25">
      <c r="B229" s="142" t="s">
        <v>133</v>
      </c>
      <c r="C229" s="13" t="str">
        <f>VLOOKUP(B229,'личн рез-ты по гонкам_NEW'!$G$1:$M$1058,4,FALSE)</f>
        <v>М</v>
      </c>
      <c r="D229" s="13">
        <f>VLOOKUP(B229,'личн рез-ты по гонкам_NEW'!$G$1:$M$1058,3,FALSE)</f>
        <v>0</v>
      </c>
      <c r="E229" s="61">
        <v>5.4784200205504838</v>
      </c>
      <c r="F229" s="13">
        <v>225</v>
      </c>
    </row>
    <row r="230" spans="2:6" x14ac:dyDescent="0.25">
      <c r="B230" s="142" t="s">
        <v>681</v>
      </c>
      <c r="C230" s="13" t="str">
        <f>VLOOKUP(B230,'личн рез-ты по гонкам_NEW'!$G$1:$M$1058,4,FALSE)</f>
        <v>М</v>
      </c>
      <c r="D230" s="13">
        <f>VLOOKUP(B230,'личн рез-ты по гонкам_NEW'!$G$1:$M$1058,3,FALSE)</f>
        <v>2637</v>
      </c>
      <c r="E230" s="61">
        <v>5.4654237894902664</v>
      </c>
      <c r="F230" s="13">
        <v>226</v>
      </c>
    </row>
    <row r="231" spans="2:6" x14ac:dyDescent="0.25">
      <c r="B231" s="142" t="s">
        <v>755</v>
      </c>
      <c r="C231" s="13" t="str">
        <f>VLOOKUP(B231,'личн рез-ты по гонкам_NEW'!$G$1:$M$1058,4,FALSE)</f>
        <v>Ж</v>
      </c>
      <c r="D231" s="13" t="str">
        <f>VLOOKUP(B231,'личн рез-ты по гонкам_NEW'!$G$1:$M$1058,3,FALSE)</f>
        <v/>
      </c>
      <c r="E231" s="61">
        <v>5.4472726728607412</v>
      </c>
      <c r="F231" s="13">
        <v>227</v>
      </c>
    </row>
    <row r="232" spans="2:6" x14ac:dyDescent="0.25">
      <c r="B232" s="142" t="s">
        <v>192</v>
      </c>
      <c r="C232" s="13" t="str">
        <f>VLOOKUP(B232,'личн рез-ты по гонкам_NEW'!$G$1:$M$1058,4,FALSE)</f>
        <v>Ж</v>
      </c>
      <c r="D232" s="13">
        <f>VLOOKUP(B232,'личн рез-ты по гонкам_NEW'!$G$1:$M$1058,3,FALSE)</f>
        <v>1569</v>
      </c>
      <c r="E232" s="61">
        <v>5.4184941244619793</v>
      </c>
      <c r="F232" s="13">
        <v>228</v>
      </c>
    </row>
    <row r="233" spans="2:6" x14ac:dyDescent="0.25">
      <c r="B233" s="142" t="s">
        <v>437</v>
      </c>
      <c r="C233" s="13" t="str">
        <f>VLOOKUP(B233,'личн рез-ты по гонкам_NEW'!$G$1:$M$1058,4,FALSE)</f>
        <v>М</v>
      </c>
      <c r="D233" s="13">
        <f>VLOOKUP(B233,'личн рез-ты по гонкам_NEW'!$G$1:$M$1058,3,FALSE)</f>
        <v>1545</v>
      </c>
      <c r="E233" s="61">
        <v>5.4169249785263105</v>
      </c>
      <c r="F233" s="13">
        <v>229</v>
      </c>
    </row>
    <row r="234" spans="2:6" x14ac:dyDescent="0.25">
      <c r="B234" s="142" t="s">
        <v>467</v>
      </c>
      <c r="C234" s="13" t="str">
        <f>VLOOKUP(B234,'личн рез-ты по гонкам_NEW'!$G$1:$M$1058,4,FALSE)</f>
        <v>Ж</v>
      </c>
      <c r="D234" s="13">
        <f>VLOOKUP(B234,'личн рез-ты по гонкам_NEW'!$G$1:$M$1058,3,FALSE)</f>
        <v>4486</v>
      </c>
      <c r="E234" s="61">
        <v>5.4100894064587228</v>
      </c>
      <c r="F234" s="13">
        <v>230</v>
      </c>
    </row>
    <row r="235" spans="2:6" x14ac:dyDescent="0.25">
      <c r="B235" s="142" t="s">
        <v>720</v>
      </c>
      <c r="C235" s="13" t="str">
        <f>VLOOKUP(B235,'личн рез-ты по гонкам_NEW'!$G$1:$M$1058,4,FALSE)</f>
        <v>М</v>
      </c>
      <c r="D235" s="13">
        <f>VLOOKUP(B235,'личн рез-ты по гонкам_NEW'!$G$1:$M$1058,3,FALSE)</f>
        <v>0</v>
      </c>
      <c r="E235" s="61">
        <v>5.3926986313984795</v>
      </c>
      <c r="F235" s="13">
        <v>231</v>
      </c>
    </row>
    <row r="236" spans="2:6" x14ac:dyDescent="0.25">
      <c r="B236" s="142" t="s">
        <v>529</v>
      </c>
      <c r="C236" s="13" t="str">
        <f>VLOOKUP(B236,'личн рез-ты по гонкам_NEW'!$G$1:$M$1058,4,FALSE)</f>
        <v>М</v>
      </c>
      <c r="D236" s="13">
        <f>VLOOKUP(B236,'личн рез-ты по гонкам_NEW'!$G$1:$M$1058,3,FALSE)</f>
        <v>3523</v>
      </c>
      <c r="E236" s="61">
        <v>5.379766340705241</v>
      </c>
      <c r="F236" s="13">
        <v>232</v>
      </c>
    </row>
    <row r="237" spans="2:6" x14ac:dyDescent="0.25">
      <c r="B237" s="142" t="s">
        <v>103</v>
      </c>
      <c r="C237" s="13" t="str">
        <f>VLOOKUP(B237,'личн рез-ты по гонкам_NEW'!$G$1:$M$1058,4,FALSE)</f>
        <v>М</v>
      </c>
      <c r="D237" s="13">
        <f>VLOOKUP(B237,'личн рез-ты по гонкам_NEW'!$G$1:$M$1058,3,FALSE)</f>
        <v>0</v>
      </c>
      <c r="E237" s="61">
        <v>5.3617085078249405</v>
      </c>
      <c r="F237" s="13">
        <v>233</v>
      </c>
    </row>
    <row r="238" spans="2:6" x14ac:dyDescent="0.25">
      <c r="B238" s="142" t="s">
        <v>134</v>
      </c>
      <c r="C238" s="13" t="str">
        <f>VLOOKUP(B238,'личн рез-ты по гонкам_NEW'!$G$1:$M$1058,4,FALSE)</f>
        <v>М</v>
      </c>
      <c r="D238" s="13">
        <f>VLOOKUP(B238,'личн рез-ты по гонкам_NEW'!$G$1:$M$1058,3,FALSE)</f>
        <v>0</v>
      </c>
      <c r="E238" s="61">
        <v>5.3572711495488168</v>
      </c>
      <c r="F238" s="13">
        <v>234</v>
      </c>
    </row>
    <row r="239" spans="2:6" x14ac:dyDescent="0.25">
      <c r="B239" s="142" t="s">
        <v>210</v>
      </c>
      <c r="C239" s="13" t="str">
        <f>VLOOKUP(B239,'личн рез-ты по гонкам_NEW'!$G$1:$M$1058,4,FALSE)</f>
        <v>М</v>
      </c>
      <c r="D239" s="13">
        <f>VLOOKUP(B239,'личн рез-ты по гонкам_NEW'!$G$1:$M$1058,3,FALSE)</f>
        <v>3083</v>
      </c>
      <c r="E239" s="61">
        <v>5.3255664951638115</v>
      </c>
      <c r="F239" s="13">
        <v>235</v>
      </c>
    </row>
    <row r="240" spans="2:6" x14ac:dyDescent="0.25">
      <c r="B240" s="142" t="s">
        <v>180</v>
      </c>
      <c r="C240" s="13" t="str">
        <f>VLOOKUP(B240,'личн рез-ты по гонкам_NEW'!$G$1:$M$1058,4,FALSE)</f>
        <v>Ж</v>
      </c>
      <c r="D240" s="13">
        <f>VLOOKUP(B240,'личн рез-ты по гонкам_NEW'!$G$1:$M$1058,3,FALSE)</f>
        <v>4286</v>
      </c>
      <c r="E240" s="61">
        <v>5.3243831894561211</v>
      </c>
      <c r="F240" s="13">
        <v>236</v>
      </c>
    </row>
    <row r="241" spans="2:6" x14ac:dyDescent="0.25">
      <c r="B241" s="142" t="s">
        <v>233</v>
      </c>
      <c r="C241" s="13" t="str">
        <f>VLOOKUP(B241,'личн рез-ты по гонкам_NEW'!$G$1:$M$1058,4,FALSE)</f>
        <v>М</v>
      </c>
      <c r="D241" s="13">
        <f>VLOOKUP(B241,'личн рез-ты по гонкам_NEW'!$G$1:$M$1058,3,FALSE)</f>
        <v>0</v>
      </c>
      <c r="E241" s="61">
        <v>5.2958391564867178</v>
      </c>
      <c r="F241" s="13">
        <v>237</v>
      </c>
    </row>
    <row r="242" spans="2:6" x14ac:dyDescent="0.25">
      <c r="B242" s="142" t="s">
        <v>489</v>
      </c>
      <c r="C242" s="13" t="str">
        <f>VLOOKUP(B242,'личн рез-ты по гонкам_NEW'!$G$1:$M$1058,4,FALSE)</f>
        <v>М</v>
      </c>
      <c r="D242" s="13">
        <f>VLOOKUP(B242,'личн рез-ты по гонкам_NEW'!$G$1:$M$1058,3,FALSE)</f>
        <v>1087</v>
      </c>
      <c r="E242" s="61">
        <v>5.2814520918077834</v>
      </c>
      <c r="F242" s="13">
        <v>238</v>
      </c>
    </row>
    <row r="243" spans="2:6" x14ac:dyDescent="0.25">
      <c r="B243" s="142" t="s">
        <v>255</v>
      </c>
      <c r="C243" s="13" t="str">
        <f>VLOOKUP(B243,'личн рез-ты по гонкам_NEW'!$G$1:$M$1058,4,FALSE)</f>
        <v>Ж</v>
      </c>
      <c r="D243" s="13">
        <f>VLOOKUP(B243,'личн рез-ты по гонкам_NEW'!$G$1:$M$1058,3,FALSE)</f>
        <v>4939</v>
      </c>
      <c r="E243" s="61">
        <v>5.2788029234112201</v>
      </c>
      <c r="F243" s="13">
        <v>239</v>
      </c>
    </row>
    <row r="244" spans="2:6" x14ac:dyDescent="0.25">
      <c r="B244" s="142" t="s">
        <v>822</v>
      </c>
      <c r="C244" s="13" t="str">
        <f>VLOOKUP(B244,'личн рез-ты по гонкам_NEW'!$G$1:$M$1058,4,FALSE)</f>
        <v>Ж</v>
      </c>
      <c r="D244" s="13">
        <f>VLOOKUP(B244,'личн рез-ты по гонкам_NEW'!$G$1:$M$1058,3,FALSE)</f>
        <v>3084</v>
      </c>
      <c r="E244" s="61">
        <v>5.2394821306485486</v>
      </c>
      <c r="F244" s="13">
        <v>240</v>
      </c>
    </row>
    <row r="245" spans="2:6" x14ac:dyDescent="0.25">
      <c r="B245" s="142" t="s">
        <v>402</v>
      </c>
      <c r="C245" s="13" t="str">
        <f>VLOOKUP(B245,'личн рез-ты по гонкам_NEW'!$G$1:$M$1058,4,FALSE)</f>
        <v>М</v>
      </c>
      <c r="D245" s="13">
        <f>VLOOKUP(B245,'личн рез-ты по гонкам_NEW'!$G$1:$M$1058,3,FALSE)</f>
        <v>721</v>
      </c>
      <c r="E245" s="61">
        <v>5.2319385877623485</v>
      </c>
      <c r="F245" s="13">
        <v>241</v>
      </c>
    </row>
    <row r="246" spans="2:6" x14ac:dyDescent="0.25">
      <c r="B246" s="142" t="s">
        <v>574</v>
      </c>
      <c r="C246" s="13" t="str">
        <f>VLOOKUP(B246,'личн рез-ты по гонкам_NEW'!$G$1:$M$1058,4,FALSE)</f>
        <v>М</v>
      </c>
      <c r="D246" s="13" t="str">
        <f>VLOOKUP(B246,'личн рез-ты по гонкам_NEW'!$G$1:$M$1058,3,FALSE)</f>
        <v/>
      </c>
      <c r="E246" s="61">
        <v>5.2318401686343448</v>
      </c>
      <c r="F246" s="13">
        <v>242</v>
      </c>
    </row>
    <row r="247" spans="2:6" x14ac:dyDescent="0.25">
      <c r="B247" s="142" t="s">
        <v>622</v>
      </c>
      <c r="C247" s="13" t="str">
        <f>VLOOKUP(B247,'личн рез-ты по гонкам_NEW'!$G$1:$M$1058,4,FALSE)</f>
        <v>М</v>
      </c>
      <c r="D247" s="13">
        <f>VLOOKUP(B247,'личн рез-ты по гонкам_NEW'!$G$1:$M$1058,3,FALSE)</f>
        <v>3940</v>
      </c>
      <c r="E247" s="61">
        <v>5.1734412713230071</v>
      </c>
      <c r="F247" s="13">
        <v>243</v>
      </c>
    </row>
    <row r="248" spans="2:6" x14ac:dyDescent="0.25">
      <c r="B248" s="142" t="s">
        <v>647</v>
      </c>
      <c r="C248" s="13" t="str">
        <f>VLOOKUP(B248,'личн рез-ты по гонкам_NEW'!$G$1:$M$1058,4,FALSE)</f>
        <v>М</v>
      </c>
      <c r="D248" s="13">
        <f>VLOOKUP(B248,'личн рез-ты по гонкам_NEW'!$G$1:$M$1058,3,FALSE)</f>
        <v>5524</v>
      </c>
      <c r="E248" s="61">
        <v>5.1692300861237417</v>
      </c>
      <c r="F248" s="13">
        <v>244</v>
      </c>
    </row>
    <row r="249" spans="2:6" x14ac:dyDescent="0.25">
      <c r="B249" s="142" t="s">
        <v>282</v>
      </c>
      <c r="C249" s="13" t="str">
        <f>VLOOKUP(B249,'личн рез-ты по гонкам_NEW'!$G$1:$M$1058,4,FALSE)</f>
        <v>Ж</v>
      </c>
      <c r="D249" s="13">
        <f>VLOOKUP(B249,'личн рез-ты по гонкам_NEW'!$G$1:$M$1058,3,FALSE)</f>
        <v>0</v>
      </c>
      <c r="E249" s="61">
        <v>5.149700196667216</v>
      </c>
      <c r="F249" s="13">
        <v>245</v>
      </c>
    </row>
    <row r="250" spans="2:6" x14ac:dyDescent="0.25">
      <c r="B250" s="142" t="s">
        <v>632</v>
      </c>
      <c r="C250" s="13" t="str">
        <f>VLOOKUP(B250,'личн рез-ты по гонкам_NEW'!$G$1:$M$1058,4,FALSE)</f>
        <v>М</v>
      </c>
      <c r="D250" s="13">
        <f>VLOOKUP(B250,'личн рез-ты по гонкам_NEW'!$G$1:$M$1058,3,FALSE)</f>
        <v>314</v>
      </c>
      <c r="E250" s="61">
        <v>5.1385747004147522</v>
      </c>
      <c r="F250" s="13">
        <v>246</v>
      </c>
    </row>
    <row r="251" spans="2:6" x14ac:dyDescent="0.25">
      <c r="B251" s="142" t="s">
        <v>564</v>
      </c>
      <c r="C251" s="13" t="str">
        <f>VLOOKUP(B251,'личн рез-ты по гонкам_NEW'!$G$1:$M$1058,4,FALSE)</f>
        <v>Ж</v>
      </c>
      <c r="D251" s="13">
        <f>VLOOKUP(B251,'личн рез-ты по гонкам_NEW'!$G$1:$M$1058,3,FALSE)</f>
        <v>5813</v>
      </c>
      <c r="E251" s="61">
        <v>5.1348284542515383</v>
      </c>
      <c r="F251" s="13">
        <v>247</v>
      </c>
    </row>
    <row r="252" spans="2:6" x14ac:dyDescent="0.25">
      <c r="B252" s="142" t="s">
        <v>611</v>
      </c>
      <c r="C252" s="41" t="str">
        <f>VLOOKUP(B252,'личн рез-ты по гонкам_NEW'!$G$1:$M$1058,4,FALSE)</f>
        <v>Ж</v>
      </c>
      <c r="D252" s="41">
        <f>VLOOKUP(B252,'личн рез-ты по гонкам_NEW'!$G$1:$M$1058,3,FALSE)</f>
        <v>5998</v>
      </c>
      <c r="E252" s="61">
        <v>5.128305383398839</v>
      </c>
      <c r="F252" s="13">
        <v>248</v>
      </c>
    </row>
    <row r="253" spans="2:6" x14ac:dyDescent="0.25">
      <c r="B253" s="142" t="s">
        <v>468</v>
      </c>
      <c r="C253" s="13" t="str">
        <f>VLOOKUP(B253,'личн рез-ты по гонкам_NEW'!$G$1:$M$1058,4,FALSE)</f>
        <v>Ж</v>
      </c>
      <c r="D253" s="13">
        <f>VLOOKUP(B253,'личн рез-ты по гонкам_NEW'!$G$1:$M$1058,3,FALSE)</f>
        <v>5197</v>
      </c>
      <c r="E253" s="61">
        <v>5.1252991375793737</v>
      </c>
      <c r="F253" s="13">
        <v>249</v>
      </c>
    </row>
    <row r="254" spans="2:6" x14ac:dyDescent="0.25">
      <c r="B254" s="142" t="s">
        <v>469</v>
      </c>
      <c r="C254" s="13" t="str">
        <f>VLOOKUP(B254,'личн рез-ты по гонкам_NEW'!$G$1:$M$1058,4,FALSE)</f>
        <v>Ж</v>
      </c>
      <c r="D254" s="13">
        <f>VLOOKUP(B254,'личн рез-ты по гонкам_NEW'!$G$1:$M$1058,3,FALSE)</f>
        <v>358</v>
      </c>
      <c r="E254" s="61">
        <v>5.0772255784522899</v>
      </c>
      <c r="F254" s="13">
        <v>250</v>
      </c>
    </row>
    <row r="255" spans="2:6" x14ac:dyDescent="0.25">
      <c r="B255" s="142" t="s">
        <v>533</v>
      </c>
      <c r="C255" s="13" t="str">
        <f>VLOOKUP(B255,'личн рез-ты по гонкам_NEW'!$G$1:$M$1058,4,FALSE)</f>
        <v>М</v>
      </c>
      <c r="D255" s="13">
        <f>VLOOKUP(B255,'личн рез-ты по гонкам_NEW'!$G$1:$M$1058,3,FALSE)</f>
        <v>5158</v>
      </c>
      <c r="E255" s="61">
        <v>5.0722497690168407</v>
      </c>
      <c r="F255" s="13">
        <v>251</v>
      </c>
    </row>
    <row r="256" spans="2:6" x14ac:dyDescent="0.25">
      <c r="B256" s="142" t="s">
        <v>438</v>
      </c>
      <c r="C256" s="13" t="str">
        <f>VLOOKUP(B256,'личн рез-ты по гонкам_NEW'!$G$1:$M$1058,4,FALSE)</f>
        <v>М</v>
      </c>
      <c r="D256" s="13">
        <f>VLOOKUP(B256,'личн рез-ты по гонкам_NEW'!$G$1:$M$1058,3,FALSE)</f>
        <v>2889</v>
      </c>
      <c r="E256" s="61">
        <v>5.0302122503954569</v>
      </c>
      <c r="F256" s="13">
        <v>252</v>
      </c>
    </row>
    <row r="257" spans="2:6" x14ac:dyDescent="0.25">
      <c r="B257" s="142" t="s">
        <v>612</v>
      </c>
      <c r="C257" s="13" t="str">
        <f>VLOOKUP(B257,'личн рез-ты по гонкам_NEW'!$G$1:$M$1058,4,FALSE)</f>
        <v>Ж</v>
      </c>
      <c r="D257" s="13">
        <f>VLOOKUP(B257,'личн рез-ты по гонкам_NEW'!$G$1:$M$1058,3,FALSE)</f>
        <v>0</v>
      </c>
      <c r="E257" s="61">
        <v>5.0171656593262695</v>
      </c>
      <c r="F257" s="13">
        <v>253</v>
      </c>
    </row>
    <row r="258" spans="2:6" x14ac:dyDescent="0.25">
      <c r="B258" s="142" t="s">
        <v>470</v>
      </c>
      <c r="C258" s="13" t="str">
        <f>VLOOKUP(B258,'личн рез-ты по гонкам_NEW'!$G$1:$M$1058,4,FALSE)</f>
        <v>Ж</v>
      </c>
      <c r="D258" s="13">
        <f>VLOOKUP(B258,'личн рез-ты по гонкам_NEW'!$G$1:$M$1058,3,FALSE)</f>
        <v>4801</v>
      </c>
      <c r="E258" s="61">
        <v>5.0056215604887049</v>
      </c>
      <c r="F258" s="13">
        <v>254</v>
      </c>
    </row>
    <row r="259" spans="2:6" x14ac:dyDescent="0.25">
      <c r="B259" s="142" t="s">
        <v>592</v>
      </c>
      <c r="C259" s="13" t="str">
        <f>VLOOKUP(B259,'личн рез-ты по гонкам_NEW'!$G$1:$M$1058,4,FALSE)</f>
        <v>М</v>
      </c>
      <c r="D259" s="13" t="str">
        <f>VLOOKUP(B259,'личн рез-ты по гонкам_NEW'!$G$1:$M$1058,3,FALSE)</f>
        <v/>
      </c>
      <c r="E259" s="61">
        <v>4.9889522009591767</v>
      </c>
      <c r="F259" s="13">
        <v>255</v>
      </c>
    </row>
    <row r="260" spans="2:6" x14ac:dyDescent="0.25">
      <c r="B260" s="142" t="s">
        <v>214</v>
      </c>
      <c r="C260" s="13" t="str">
        <f>VLOOKUP(B260,'личн рез-ты по гонкам_NEW'!$G$1:$M$1058,4,FALSE)</f>
        <v>М</v>
      </c>
      <c r="D260" s="13">
        <f>VLOOKUP(B260,'личн рез-ты по гонкам_NEW'!$G$1:$M$1058,3,FALSE)</f>
        <v>3344</v>
      </c>
      <c r="E260" s="61">
        <v>4.9819661001716691</v>
      </c>
      <c r="F260" s="13">
        <v>256</v>
      </c>
    </row>
    <row r="261" spans="2:6" x14ac:dyDescent="0.25">
      <c r="B261" s="142" t="s">
        <v>474</v>
      </c>
      <c r="C261" s="13" t="str">
        <f>VLOOKUP(B261,'личн рез-ты по гонкам_NEW'!$G$1:$M$1058,4,FALSE)</f>
        <v>Ж</v>
      </c>
      <c r="D261" s="13">
        <f>VLOOKUP(B261,'личн рез-ты по гонкам_NEW'!$G$1:$M$1058,3,FALSE)</f>
        <v>5479</v>
      </c>
      <c r="E261" s="61">
        <v>4.9301177584704607</v>
      </c>
      <c r="F261" s="13">
        <v>257</v>
      </c>
    </row>
    <row r="262" spans="2:6" x14ac:dyDescent="0.25">
      <c r="B262" s="142" t="s">
        <v>657</v>
      </c>
      <c r="C262" s="13" t="str">
        <f>VLOOKUP(B262,'личн рез-ты по гонкам_NEW'!$G$1:$M$1058,4,FALSE)</f>
        <v>М</v>
      </c>
      <c r="D262" s="13">
        <f>VLOOKUP(B262,'личн рез-ты по гонкам_NEW'!$G$1:$M$1058,3,FALSE)</f>
        <v>764</v>
      </c>
      <c r="E262" s="61">
        <v>4.8991456770561532</v>
      </c>
      <c r="F262" s="13">
        <v>258</v>
      </c>
    </row>
    <row r="263" spans="2:6" x14ac:dyDescent="0.25">
      <c r="B263" s="142" t="s">
        <v>440</v>
      </c>
      <c r="C263" s="13" t="str">
        <f>VLOOKUP(B263,'личн рез-ты по гонкам_NEW'!$G$1:$M$1058,4,FALSE)</f>
        <v>М</v>
      </c>
      <c r="D263" s="13">
        <f>VLOOKUP(B263,'личн рез-ты по гонкам_NEW'!$G$1:$M$1058,3,FALSE)</f>
        <v>2937</v>
      </c>
      <c r="E263" s="61">
        <v>4.8735342874827143</v>
      </c>
      <c r="F263" s="13">
        <v>259</v>
      </c>
    </row>
    <row r="264" spans="2:6" x14ac:dyDescent="0.25">
      <c r="B264" s="142" t="s">
        <v>644</v>
      </c>
      <c r="C264" s="13" t="str">
        <f>VLOOKUP(B264,'личн рез-ты по гонкам_NEW'!$G$1:$M$1058,4,FALSE)</f>
        <v>М</v>
      </c>
      <c r="D264" s="13">
        <f>VLOOKUP(B264,'личн рез-ты по гонкам_NEW'!$G$1:$M$1058,3,FALSE)</f>
        <v>5850</v>
      </c>
      <c r="E264" s="61">
        <v>4.8658934846763495</v>
      </c>
      <c r="F264" s="13">
        <v>260</v>
      </c>
    </row>
    <row r="265" spans="2:6" x14ac:dyDescent="0.25">
      <c r="B265" s="142" t="s">
        <v>223</v>
      </c>
      <c r="C265" s="13" t="str">
        <f>VLOOKUP(B265,'личн рез-ты по гонкам_NEW'!$G$1:$M$1058,4,FALSE)</f>
        <v>М</v>
      </c>
      <c r="D265" s="13">
        <f>VLOOKUP(B265,'личн рез-ты по гонкам_NEW'!$G$1:$M$1058,3,FALSE)</f>
        <v>4758</v>
      </c>
      <c r="E265" s="61">
        <v>4.8456947545909941</v>
      </c>
      <c r="F265" s="13">
        <v>261</v>
      </c>
    </row>
    <row r="266" spans="2:6" x14ac:dyDescent="0.25">
      <c r="B266" s="142" t="s">
        <v>680</v>
      </c>
      <c r="C266" s="13" t="str">
        <f>VLOOKUP(B266,'личн рез-ты по гонкам_NEW'!$G$1:$M$1058,4,FALSE)</f>
        <v>М</v>
      </c>
      <c r="D266" s="13">
        <f>VLOOKUP(B266,'личн рез-ты по гонкам_NEW'!$G$1:$M$1058,3,FALSE)</f>
        <v>1031</v>
      </c>
      <c r="E266" s="61">
        <v>4.7867914806693914</v>
      </c>
      <c r="F266" s="13">
        <v>262</v>
      </c>
    </row>
    <row r="267" spans="2:6" x14ac:dyDescent="0.25">
      <c r="B267" s="142" t="s">
        <v>537</v>
      </c>
      <c r="C267" s="13" t="str">
        <f>VLOOKUP(B267,'личн рез-ты по гонкам_NEW'!$G$1:$M$1058,4,FALSE)</f>
        <v>М</v>
      </c>
      <c r="D267" s="13">
        <f>VLOOKUP(B267,'личн рез-ты по гонкам_NEW'!$G$1:$M$1058,3,FALSE)</f>
        <v>4232</v>
      </c>
      <c r="E267" s="61">
        <v>4.7635840202331154</v>
      </c>
      <c r="F267" s="13">
        <v>263</v>
      </c>
    </row>
    <row r="268" spans="2:6" x14ac:dyDescent="0.25">
      <c r="B268" s="142" t="s">
        <v>386</v>
      </c>
      <c r="C268" s="13" t="str">
        <f>VLOOKUP(B268,'личн рез-ты по гонкам_NEW'!$G$1:$M$1058,4,FALSE)</f>
        <v>Ж</v>
      </c>
      <c r="D268" s="13">
        <f>VLOOKUP(B268,'личн рез-ты по гонкам_NEW'!$G$1:$M$1058,3,FALSE)</f>
        <v>3187</v>
      </c>
      <c r="E268" s="61">
        <v>4.7541091510992484</v>
      </c>
      <c r="F268" s="13">
        <v>264</v>
      </c>
    </row>
    <row r="269" spans="2:6" x14ac:dyDescent="0.25">
      <c r="B269" s="142" t="s">
        <v>535</v>
      </c>
      <c r="C269" s="13" t="str">
        <f>VLOOKUP(B269,'личн рез-ты по гонкам_NEW'!$G$1:$M$1058,4,FALSE)</f>
        <v>М</v>
      </c>
      <c r="D269" s="13">
        <f>VLOOKUP(B269,'личн рез-ты по гонкам_NEW'!$G$1:$M$1058,3,FALSE)</f>
        <v>5213</v>
      </c>
      <c r="E269" s="61">
        <v>4.7241457426693261</v>
      </c>
      <c r="F269" s="13">
        <v>265</v>
      </c>
    </row>
    <row r="270" spans="2:6" x14ac:dyDescent="0.25">
      <c r="B270" s="142" t="s">
        <v>80</v>
      </c>
      <c r="C270" s="13" t="str">
        <f>VLOOKUP(B270,'личн рез-ты по гонкам_NEW'!$G$1:$M$1058,4,FALSE)</f>
        <v>М</v>
      </c>
      <c r="D270" s="13">
        <f>VLOOKUP(B270,'личн рез-ты по гонкам_NEW'!$G$1:$M$1058,3,FALSE)</f>
        <v>0</v>
      </c>
      <c r="E270" s="61">
        <v>4.6836706168974915</v>
      </c>
      <c r="F270" s="13">
        <v>266</v>
      </c>
    </row>
    <row r="271" spans="2:6" x14ac:dyDescent="0.25">
      <c r="B271" s="142" t="s">
        <v>81</v>
      </c>
      <c r="C271" s="13" t="str">
        <f>VLOOKUP(B271,'личн рез-ты по гонкам_NEW'!$G$1:$M$1058,4,FALSE)</f>
        <v>М</v>
      </c>
      <c r="D271" s="13">
        <f>VLOOKUP(B271,'личн рез-ты по гонкам_NEW'!$G$1:$M$1058,3,FALSE)</f>
        <v>0</v>
      </c>
      <c r="E271" s="61">
        <v>4.6825891181640085</v>
      </c>
      <c r="F271" s="13">
        <v>267</v>
      </c>
    </row>
    <row r="272" spans="2:6" x14ac:dyDescent="0.25">
      <c r="B272" s="142" t="s">
        <v>424</v>
      </c>
      <c r="C272" s="13" t="str">
        <f>VLOOKUP(B272,'личн рез-ты по гонкам_NEW'!$G$1:$M$1058,4,FALSE)</f>
        <v>М</v>
      </c>
      <c r="D272" s="13">
        <f>VLOOKUP(B272,'личн рез-ты по гонкам_NEW'!$G$1:$M$1058,3,FALSE)</f>
        <v>3259</v>
      </c>
      <c r="E272" s="61">
        <v>4.6438497582728679</v>
      </c>
      <c r="F272" s="13">
        <v>268</v>
      </c>
    </row>
    <row r="273" spans="2:6" x14ac:dyDescent="0.25">
      <c r="B273" s="142" t="s">
        <v>776</v>
      </c>
      <c r="C273" s="13" t="str">
        <f>VLOOKUP(B273,'личн рез-ты по гонкам_NEW'!$G$1:$M$1058,4,FALSE)</f>
        <v>М</v>
      </c>
      <c r="D273" s="13" t="str">
        <f>VLOOKUP(B273,'личн рез-ты по гонкам_NEW'!$G$1:$M$1058,3,FALSE)</f>
        <v/>
      </c>
      <c r="E273" s="61">
        <v>4.6394065439148653</v>
      </c>
      <c r="F273" s="13">
        <v>269</v>
      </c>
    </row>
    <row r="274" spans="2:6" x14ac:dyDescent="0.25">
      <c r="B274" s="142" t="s">
        <v>481</v>
      </c>
      <c r="C274" s="13" t="str">
        <f>VLOOKUP(B274,'личн рез-ты по гонкам_NEW'!$G$1:$M$1058,4,FALSE)</f>
        <v>М</v>
      </c>
      <c r="D274" s="13">
        <f>VLOOKUP(B274,'личн рез-ты по гонкам_NEW'!$G$1:$M$1058,3,FALSE)</f>
        <v>5297</v>
      </c>
      <c r="E274" s="61">
        <v>4.6371516248048854</v>
      </c>
      <c r="F274" s="13">
        <v>270</v>
      </c>
    </row>
    <row r="275" spans="2:6" x14ac:dyDescent="0.25">
      <c r="B275" s="142" t="s">
        <v>823</v>
      </c>
      <c r="C275" s="13" t="str">
        <f>VLOOKUP(B275,'личн рез-ты по гонкам_NEW'!$G$1:$M$1058,4,FALSE)</f>
        <v>Ж</v>
      </c>
      <c r="D275" s="13">
        <f>VLOOKUP(B275,'личн рез-ты по гонкам_NEW'!$G$1:$M$1058,3,FALSE)</f>
        <v>2867</v>
      </c>
      <c r="E275" s="61">
        <v>4.5952581149374394</v>
      </c>
      <c r="F275" s="13">
        <v>271</v>
      </c>
    </row>
    <row r="276" spans="2:6" x14ac:dyDescent="0.25">
      <c r="B276" s="142" t="s">
        <v>659</v>
      </c>
      <c r="C276" s="13" t="str">
        <f>VLOOKUP(B276,'личн рез-ты по гонкам_NEW'!$G$1:$M$1058,4,FALSE)</f>
        <v>М</v>
      </c>
      <c r="D276" s="13">
        <f>VLOOKUP(B276,'личн рез-ты по гонкам_NEW'!$G$1:$M$1058,3,FALSE)</f>
        <v>0</v>
      </c>
      <c r="E276" s="61">
        <v>4.5734784255837093</v>
      </c>
      <c r="F276" s="13">
        <v>272</v>
      </c>
    </row>
    <row r="277" spans="2:6" x14ac:dyDescent="0.25">
      <c r="B277" s="142" t="s">
        <v>495</v>
      </c>
      <c r="C277" s="13" t="str">
        <f>VLOOKUP(B277,'личн рез-ты по гонкам_NEW'!$G$1:$M$1058,4,FALSE)</f>
        <v>М</v>
      </c>
      <c r="D277" s="13">
        <f>VLOOKUP(B277,'личн рез-ты по гонкам_NEW'!$G$1:$M$1058,3,FALSE)</f>
        <v>5341</v>
      </c>
      <c r="E277" s="61">
        <v>4.5479914360645584</v>
      </c>
      <c r="F277" s="13">
        <v>273</v>
      </c>
    </row>
    <row r="278" spans="2:6" x14ac:dyDescent="0.25">
      <c r="B278" s="142" t="s">
        <v>541</v>
      </c>
      <c r="C278" s="13" t="str">
        <f>VLOOKUP(B278,'личн рез-ты по гонкам_NEW'!$G$1:$M$1058,4,FALSE)</f>
        <v>М</v>
      </c>
      <c r="D278" s="13">
        <f>VLOOKUP(B278,'личн рез-ты по гонкам_NEW'!$G$1:$M$1058,3,FALSE)</f>
        <v>0</v>
      </c>
      <c r="E278" s="61">
        <v>4.5436975646673332</v>
      </c>
      <c r="F278" s="13">
        <v>274</v>
      </c>
    </row>
    <row r="279" spans="2:6" x14ac:dyDescent="0.25">
      <c r="B279" s="142" t="s">
        <v>220</v>
      </c>
      <c r="C279" s="13" t="str">
        <f>VLOOKUP(B279,'личн рез-ты по гонкам_NEW'!$G$1:$M$1058,4,FALSE)</f>
        <v>М</v>
      </c>
      <c r="D279" s="13">
        <f>VLOOKUP(B279,'личн рез-ты по гонкам_NEW'!$G$1:$M$1058,3,FALSE)</f>
        <v>4270</v>
      </c>
      <c r="E279" s="61">
        <v>4.5338356331476977</v>
      </c>
      <c r="F279" s="13">
        <v>275</v>
      </c>
    </row>
    <row r="280" spans="2:6" x14ac:dyDescent="0.25">
      <c r="B280" s="142" t="s">
        <v>613</v>
      </c>
      <c r="C280" s="13" t="str">
        <f>VLOOKUP(B280,'личн рез-ты по гонкам_NEW'!$G$1:$M$1058,4,FALSE)</f>
        <v>Ж</v>
      </c>
      <c r="D280" s="13">
        <f>VLOOKUP(B280,'личн рез-ты по гонкам_NEW'!$G$1:$M$1058,3,FALSE)</f>
        <v>5514</v>
      </c>
      <c r="E280" s="61">
        <v>4.5135360681469052</v>
      </c>
      <c r="F280" s="13">
        <v>276</v>
      </c>
    </row>
    <row r="281" spans="2:6" x14ac:dyDescent="0.25">
      <c r="B281" s="142" t="s">
        <v>459</v>
      </c>
      <c r="C281" s="13" t="str">
        <f>VLOOKUP(B281,'личн рез-ты по гонкам_NEW'!$G$1:$M$1058,4,FALSE)</f>
        <v>М</v>
      </c>
      <c r="D281" s="13">
        <f>VLOOKUP(B281,'личн рез-ты по гонкам_NEW'!$G$1:$M$1058,3,FALSE)</f>
        <v>4487</v>
      </c>
      <c r="E281" s="61">
        <v>4.4841235060676681</v>
      </c>
      <c r="F281" s="13">
        <v>277</v>
      </c>
    </row>
    <row r="282" spans="2:6" x14ac:dyDescent="0.25">
      <c r="B282" s="142" t="s">
        <v>494</v>
      </c>
      <c r="C282" s="13" t="str">
        <f>VLOOKUP(B282,'личн рез-ты по гонкам_NEW'!$G$1:$M$1058,4,FALSE)</f>
        <v>М</v>
      </c>
      <c r="D282" s="13">
        <f>VLOOKUP(B282,'личн рез-ты по гонкам_NEW'!$G$1:$M$1058,3,FALSE)</f>
        <v>5369</v>
      </c>
      <c r="E282" s="61">
        <v>4.4376304006751148</v>
      </c>
      <c r="F282" s="13">
        <v>278</v>
      </c>
    </row>
    <row r="283" spans="2:6" x14ac:dyDescent="0.25">
      <c r="B283" s="142" t="s">
        <v>512</v>
      </c>
      <c r="C283" s="13" t="str">
        <f>VLOOKUP(B283,'личн рез-ты по гонкам_NEW'!$G$1:$M$1058,4,FALSE)</f>
        <v>М</v>
      </c>
      <c r="D283" s="13">
        <f>VLOOKUP(B283,'личн рез-ты по гонкам_NEW'!$G$1:$M$1058,3,FALSE)</f>
        <v>0</v>
      </c>
      <c r="E283" s="61">
        <v>4.3058323494084938</v>
      </c>
      <c r="F283" s="13">
        <v>279</v>
      </c>
    </row>
    <row r="284" spans="2:6" x14ac:dyDescent="0.25">
      <c r="B284" s="142" t="s">
        <v>497</v>
      </c>
      <c r="C284" s="13" t="str">
        <f>VLOOKUP(B284,'личн рез-ты по гонкам_NEW'!$G$1:$M$1058,4,FALSE)</f>
        <v>Ж</v>
      </c>
      <c r="D284" s="13">
        <f>VLOOKUP(B284,'личн рез-ты по гонкам_NEW'!$G$1:$M$1058,3,FALSE)</f>
        <v>0</v>
      </c>
      <c r="E284" s="61">
        <v>4.3058323494084938</v>
      </c>
      <c r="F284" s="13">
        <v>280</v>
      </c>
    </row>
    <row r="285" spans="2:6" x14ac:dyDescent="0.25">
      <c r="B285" s="142" t="s">
        <v>589</v>
      </c>
      <c r="C285" s="13" t="str">
        <f>VLOOKUP(B285,'личн рез-ты по гонкам_NEW'!$G$1:$M$1058,4,FALSE)</f>
        <v>М</v>
      </c>
      <c r="D285" s="13" t="str">
        <f>VLOOKUP(B285,'личн рез-ты по гонкам_NEW'!$G$1:$M$1058,3,FALSE)</f>
        <v/>
      </c>
      <c r="E285" s="61">
        <v>4.3049917771039272</v>
      </c>
      <c r="F285" s="13">
        <v>281</v>
      </c>
    </row>
    <row r="286" spans="2:6" x14ac:dyDescent="0.25">
      <c r="B286" s="142" t="s">
        <v>364</v>
      </c>
      <c r="C286" s="13" t="str">
        <f>VLOOKUP(B286,'личн рез-ты по гонкам_NEW'!$G$1:$M$1058,4,FALSE)</f>
        <v>Ж</v>
      </c>
      <c r="D286" s="13">
        <f>VLOOKUP(B286,'личн рез-ты по гонкам_NEW'!$G$1:$M$1058,3,FALSE)</f>
        <v>5133</v>
      </c>
      <c r="E286" s="61">
        <v>4.2919067467655951</v>
      </c>
      <c r="F286" s="13">
        <v>282</v>
      </c>
    </row>
    <row r="287" spans="2:6" x14ac:dyDescent="0.25">
      <c r="B287" s="142" t="s">
        <v>536</v>
      </c>
      <c r="C287" s="13" t="str">
        <f>VLOOKUP(B287,'личн рез-ты по гонкам_NEW'!$G$1:$M$1058,4,FALSE)</f>
        <v>М</v>
      </c>
      <c r="D287" s="13">
        <f>VLOOKUP(B287,'личн рез-ты по гонкам_NEW'!$G$1:$M$1058,3,FALSE)</f>
        <v>5314</v>
      </c>
      <c r="E287" s="61">
        <v>4.2888777320306479</v>
      </c>
      <c r="F287" s="13">
        <v>283</v>
      </c>
    </row>
    <row r="288" spans="2:6" x14ac:dyDescent="0.25">
      <c r="B288" s="142" t="s">
        <v>411</v>
      </c>
      <c r="C288" s="13" t="str">
        <f>VLOOKUP(B288,'личн рез-ты по гонкам_NEW'!$G$1:$M$1058,4,FALSE)</f>
        <v>М</v>
      </c>
      <c r="D288" s="13">
        <f>VLOOKUP(B288,'личн рез-ты по гонкам_NEW'!$G$1:$M$1058,3,FALSE)</f>
        <v>3436</v>
      </c>
      <c r="E288" s="61">
        <v>4.2755586592167925</v>
      </c>
      <c r="F288" s="13">
        <v>284</v>
      </c>
    </row>
    <row r="289" spans="2:6" x14ac:dyDescent="0.25">
      <c r="B289" s="142" t="s">
        <v>122</v>
      </c>
      <c r="C289" s="13" t="str">
        <f>VLOOKUP(B289,'личн рез-ты по гонкам_NEW'!$G$1:$M$1058,4,FALSE)</f>
        <v>Ж</v>
      </c>
      <c r="D289" s="13">
        <f>VLOOKUP(B289,'личн рез-ты по гонкам_NEW'!$G$1:$M$1058,3,FALSE)</f>
        <v>3112</v>
      </c>
      <c r="E289" s="61">
        <v>4.2610634060672004</v>
      </c>
      <c r="F289" s="13">
        <v>285</v>
      </c>
    </row>
    <row r="290" spans="2:6" x14ac:dyDescent="0.25">
      <c r="B290" s="142" t="s">
        <v>89</v>
      </c>
      <c r="C290" s="13" t="str">
        <f>VLOOKUP(B290,'личн рез-ты по гонкам_NEW'!$G$1:$M$1058,4,FALSE)</f>
        <v>Ж</v>
      </c>
      <c r="D290" s="13">
        <f>VLOOKUP(B290,'личн рез-ты по гонкам_NEW'!$G$1:$M$1058,3,FALSE)</f>
        <v>0</v>
      </c>
      <c r="E290" s="61">
        <v>4.2477173330900406</v>
      </c>
      <c r="F290" s="13">
        <v>286</v>
      </c>
    </row>
    <row r="291" spans="2:6" x14ac:dyDescent="0.25">
      <c r="B291" s="142" t="s">
        <v>195</v>
      </c>
      <c r="C291" s="13" t="str">
        <f>VLOOKUP(B291,'личн рез-ты по гонкам_NEW'!$G$1:$M$1058,4,FALSE)</f>
        <v>М</v>
      </c>
      <c r="D291" s="13">
        <f>VLOOKUP(B291,'личн рез-ты по гонкам_NEW'!$G$1:$M$1058,3,FALSE)</f>
        <v>0</v>
      </c>
      <c r="E291" s="61">
        <v>4.2455123531105476</v>
      </c>
      <c r="F291" s="13">
        <v>287</v>
      </c>
    </row>
    <row r="292" spans="2:6" x14ac:dyDescent="0.25">
      <c r="B292" s="142" t="s">
        <v>306</v>
      </c>
      <c r="C292" s="41" t="str">
        <f>VLOOKUP(B292,'личн рез-ты по гонкам_NEW'!$G$1:$M$1058,4,FALSE)</f>
        <v>М</v>
      </c>
      <c r="D292" s="41">
        <f>VLOOKUP(B292,'личн рез-ты по гонкам_NEW'!$G$1:$M$1058,3,FALSE)</f>
        <v>0</v>
      </c>
      <c r="E292" s="61">
        <v>4.2315808524900671</v>
      </c>
      <c r="F292" s="13">
        <v>288</v>
      </c>
    </row>
    <row r="293" spans="2:6" x14ac:dyDescent="0.25">
      <c r="B293" s="142" t="s">
        <v>826</v>
      </c>
      <c r="C293" s="13" t="str">
        <f>VLOOKUP(B293,'личн рез-ты по гонкам_NEW'!$G$1:$M$1058,4,FALSE)</f>
        <v>М</v>
      </c>
      <c r="D293" s="13">
        <f>VLOOKUP(B293,'личн рез-ты по гонкам_NEW'!$G$1:$M$1058,3,FALSE)</f>
        <v>6130</v>
      </c>
      <c r="E293" s="61">
        <v>4.229039573642857</v>
      </c>
      <c r="F293" s="13">
        <v>289</v>
      </c>
    </row>
    <row r="294" spans="2:6" x14ac:dyDescent="0.25">
      <c r="B294" s="142" t="s">
        <v>827</v>
      </c>
      <c r="C294" s="13" t="str">
        <f>VLOOKUP(B294,'личн рез-ты по гонкам_NEW'!$G$1:$M$1058,4,FALSE)</f>
        <v>М</v>
      </c>
      <c r="D294" s="13">
        <f>VLOOKUP(B294,'личн рез-ты по гонкам_NEW'!$G$1:$M$1058,3,FALSE)</f>
        <v>6048</v>
      </c>
      <c r="E294" s="61">
        <v>4.2235065962720686</v>
      </c>
      <c r="F294" s="13">
        <v>290</v>
      </c>
    </row>
    <row r="295" spans="2:6" x14ac:dyDescent="0.25">
      <c r="B295" s="142" t="s">
        <v>828</v>
      </c>
      <c r="C295" s="13" t="str">
        <f>VLOOKUP(B295,'личн рез-ты по гонкам_NEW'!$G$1:$M$1058,4,FALSE)</f>
        <v>М</v>
      </c>
      <c r="D295" s="13">
        <f>VLOOKUP(B295,'личн рез-ты по гонкам_NEW'!$G$1:$M$1058,3,FALSE)</f>
        <v>6137</v>
      </c>
      <c r="E295" s="61">
        <v>4.220743726802584</v>
      </c>
      <c r="F295" s="13">
        <v>291</v>
      </c>
    </row>
    <row r="296" spans="2:6" x14ac:dyDescent="0.25">
      <c r="B296" s="142" t="s">
        <v>498</v>
      </c>
      <c r="C296" s="13" t="str">
        <f>VLOOKUP(B296,'личн рез-ты по гонкам_NEW'!$G$1:$M$1058,4,FALSE)</f>
        <v>Ж</v>
      </c>
      <c r="D296" s="13">
        <f>VLOOKUP(B296,'личн рез-ты по гонкам_NEW'!$G$1:$M$1058,3,FALSE)</f>
        <v>4783</v>
      </c>
      <c r="E296" s="61">
        <v>4.2031821399849862</v>
      </c>
      <c r="F296" s="13">
        <v>292</v>
      </c>
    </row>
    <row r="297" spans="2:6" x14ac:dyDescent="0.25">
      <c r="B297" s="142" t="s">
        <v>230</v>
      </c>
      <c r="C297" s="13" t="str">
        <f>VLOOKUP(B297,'личн рез-ты по гонкам_NEW'!$G$1:$M$1058,4,FALSE)</f>
        <v>М</v>
      </c>
      <c r="D297" s="13">
        <f>VLOOKUP(B297,'личн рез-ты по гонкам_NEW'!$G$1:$M$1058,3,FALSE)</f>
        <v>0</v>
      </c>
      <c r="E297" s="61">
        <v>4.1733073826623999</v>
      </c>
      <c r="F297" s="13">
        <v>293</v>
      </c>
    </row>
    <row r="298" spans="2:6" x14ac:dyDescent="0.25">
      <c r="B298" s="142" t="s">
        <v>354</v>
      </c>
      <c r="C298" s="13" t="str">
        <f>VLOOKUP(B298,'личн рез-ты по гонкам_NEW'!$G$1:$M$1058,4,FALSE)</f>
        <v>М</v>
      </c>
      <c r="D298" s="13">
        <f>VLOOKUP(B298,'личн рез-ты по гонкам_NEW'!$G$1:$M$1058,3,FALSE)</f>
        <v>5195</v>
      </c>
      <c r="E298" s="61">
        <v>4.168727914717393</v>
      </c>
      <c r="F298" s="13">
        <v>294</v>
      </c>
    </row>
    <row r="299" spans="2:6" x14ac:dyDescent="0.25">
      <c r="B299" s="142" t="s">
        <v>106</v>
      </c>
      <c r="C299" s="13" t="str">
        <f>VLOOKUP(B299,'личн рез-ты по гонкам_NEW'!$G$1:$M$1058,4,FALSE)</f>
        <v>М</v>
      </c>
      <c r="D299" s="13">
        <f>VLOOKUP(B299,'личн рез-ты по гонкам_NEW'!$G$1:$M$1058,3,FALSE)</f>
        <v>0</v>
      </c>
      <c r="E299" s="61">
        <v>4.1537496317399842</v>
      </c>
      <c r="F299" s="13">
        <v>295</v>
      </c>
    </row>
    <row r="300" spans="2:6" x14ac:dyDescent="0.25">
      <c r="B300" s="142" t="s">
        <v>513</v>
      </c>
      <c r="C300" s="13" t="str">
        <f>VLOOKUP(B300,'личн рез-ты по гонкам_NEW'!$G$1:$M$1058,4,FALSE)</f>
        <v>М</v>
      </c>
      <c r="D300" s="13">
        <f>VLOOKUP(B300,'личн рез-ты по гонкам_NEW'!$G$1:$M$1058,3,FALSE)</f>
        <v>3192</v>
      </c>
      <c r="E300" s="61">
        <v>4.1534988439406817</v>
      </c>
      <c r="F300" s="13">
        <v>296</v>
      </c>
    </row>
    <row r="301" spans="2:6" x14ac:dyDescent="0.25">
      <c r="B301" s="142" t="s">
        <v>307</v>
      </c>
      <c r="C301" s="13" t="str">
        <f>VLOOKUP(B301,'личн рез-ты по гонкам_NEW'!$G$1:$M$1058,4,FALSE)</f>
        <v>М</v>
      </c>
      <c r="D301" s="13">
        <f>VLOOKUP(B301,'личн рез-ты по гонкам_NEW'!$G$1:$M$1058,3,FALSE)</f>
        <v>0</v>
      </c>
      <c r="E301" s="61">
        <v>4.150683935631144</v>
      </c>
      <c r="F301" s="13">
        <v>297</v>
      </c>
    </row>
    <row r="302" spans="2:6" x14ac:dyDescent="0.25">
      <c r="B302" s="142" t="s">
        <v>137</v>
      </c>
      <c r="C302" s="13" t="str">
        <f>VLOOKUP(B302,'личн рез-ты по гонкам_NEW'!$G$1:$M$1058,4,FALSE)</f>
        <v>М</v>
      </c>
      <c r="D302" s="13">
        <f>VLOOKUP(B302,'личн рез-ты по гонкам_NEW'!$G$1:$M$1058,3,FALSE)</f>
        <v>0</v>
      </c>
      <c r="E302" s="61">
        <v>4.1329874083686411</v>
      </c>
      <c r="F302" s="13">
        <v>298</v>
      </c>
    </row>
    <row r="303" spans="2:6" x14ac:dyDescent="0.25">
      <c r="B303" s="142" t="s">
        <v>380</v>
      </c>
      <c r="C303" s="13" t="str">
        <f>VLOOKUP(B303,'личн рез-ты по гонкам_NEW'!$G$1:$M$1058,4,FALSE)</f>
        <v>Ж</v>
      </c>
      <c r="D303" s="13">
        <f>VLOOKUP(B303,'личн рез-ты по гонкам_NEW'!$G$1:$M$1058,3,FALSE)</f>
        <v>1644</v>
      </c>
      <c r="E303" s="61">
        <v>4.1135856290447492</v>
      </c>
      <c r="F303" s="13">
        <v>299</v>
      </c>
    </row>
    <row r="304" spans="2:6" x14ac:dyDescent="0.25">
      <c r="B304" s="142" t="s">
        <v>226</v>
      </c>
      <c r="C304" s="13" t="str">
        <f>VLOOKUP(B304,'личн рез-ты по гонкам_NEW'!$G$1:$M$1058,4,FALSE)</f>
        <v>М</v>
      </c>
      <c r="D304" s="13">
        <f>VLOOKUP(B304,'личн рез-ты по гонкам_NEW'!$G$1:$M$1058,3,FALSE)</f>
        <v>679</v>
      </c>
      <c r="E304" s="61">
        <v>4.1036512530111988</v>
      </c>
      <c r="F304" s="13">
        <v>300</v>
      </c>
    </row>
    <row r="305" spans="2:6" x14ac:dyDescent="0.25">
      <c r="B305" s="142" t="s">
        <v>777</v>
      </c>
      <c r="C305" s="13" t="str">
        <f>VLOOKUP(B305,'личн рез-ты по гонкам_NEW'!$G$1:$M$1058,4,FALSE)</f>
        <v>М</v>
      </c>
      <c r="D305" s="13">
        <f>VLOOKUP(B305,'личн рез-ты по гонкам_NEW'!$G$1:$M$1058,3,FALSE)</f>
        <v>4944</v>
      </c>
      <c r="E305" s="61">
        <v>4.0867980674618956</v>
      </c>
      <c r="F305" s="13">
        <v>301</v>
      </c>
    </row>
    <row r="306" spans="2:6" x14ac:dyDescent="0.25">
      <c r="B306" s="142" t="s">
        <v>621</v>
      </c>
      <c r="C306" s="13" t="str">
        <f>VLOOKUP(B306,'личн рез-ты по гонкам_NEW'!$G$1:$M$1058,4,FALSE)</f>
        <v>М</v>
      </c>
      <c r="D306" s="13">
        <f>VLOOKUP(B306,'личн рез-ты по гонкам_NEW'!$G$1:$M$1058,3,FALSE)</f>
        <v>3797</v>
      </c>
      <c r="E306" s="61">
        <v>4.079649371625079</v>
      </c>
      <c r="F306" s="13">
        <v>302</v>
      </c>
    </row>
    <row r="307" spans="2:6" x14ac:dyDescent="0.25">
      <c r="B307" s="142" t="s">
        <v>778</v>
      </c>
      <c r="C307" s="13" t="str">
        <f>VLOOKUP(B307,'личн рез-ты по гонкам_NEW'!$G$1:$M$1058,4,FALSE)</f>
        <v>М</v>
      </c>
      <c r="D307" s="13" t="str">
        <f>VLOOKUP(B307,'личн рез-ты по гонкам_NEW'!$G$1:$M$1058,3,FALSE)</f>
        <v/>
      </c>
      <c r="E307" s="61">
        <v>4.0675861989553681</v>
      </c>
      <c r="F307" s="13">
        <v>303</v>
      </c>
    </row>
    <row r="308" spans="2:6" x14ac:dyDescent="0.25">
      <c r="B308" s="142" t="s">
        <v>413</v>
      </c>
      <c r="C308" s="13" t="str">
        <f>VLOOKUP(B308,'личн рез-ты по гонкам_NEW'!$G$1:$M$1058,4,FALSE)</f>
        <v>М</v>
      </c>
      <c r="D308" s="13">
        <f>VLOOKUP(B308,'личн рез-ты по гонкам_NEW'!$G$1:$M$1058,3,FALSE)</f>
        <v>5180</v>
      </c>
      <c r="E308" s="61">
        <v>4.0331942264620206</v>
      </c>
      <c r="F308" s="13">
        <v>304</v>
      </c>
    </row>
    <row r="309" spans="2:6" x14ac:dyDescent="0.25">
      <c r="B309" s="142" t="s">
        <v>824</v>
      </c>
      <c r="C309" s="41" t="e">
        <f>VLOOKUP(B309,'личн рез-ты по гонкам_NEW'!$G$1:$M$1058,4,FALSE)</f>
        <v>#N/A</v>
      </c>
      <c r="D309" s="41" t="e">
        <f>VLOOKUP(B309,'личн рез-ты по гонкам_NEW'!$G$1:$M$1058,3,FALSE)</f>
        <v>#N/A</v>
      </c>
      <c r="E309" s="61">
        <v>4.0278890218464705</v>
      </c>
      <c r="F309" s="13">
        <v>305</v>
      </c>
    </row>
    <row r="310" spans="2:6" x14ac:dyDescent="0.25">
      <c r="B310" s="142" t="s">
        <v>600</v>
      </c>
      <c r="C310" s="13" t="str">
        <f>VLOOKUP(B310,'личн рез-ты по гонкам_NEW'!$G$1:$M$1058,4,FALSE)</f>
        <v>Ж</v>
      </c>
      <c r="D310" s="13">
        <f>VLOOKUP(B310,'личн рез-ты по гонкам_NEW'!$G$1:$M$1058,3,FALSE)</f>
        <v>5188</v>
      </c>
      <c r="E310" s="61">
        <v>4.0138403855026494</v>
      </c>
      <c r="F310" s="13">
        <v>306</v>
      </c>
    </row>
    <row r="311" spans="2:6" x14ac:dyDescent="0.25">
      <c r="B311" s="142" t="s">
        <v>107</v>
      </c>
      <c r="C311" s="13" t="str">
        <f>VLOOKUP(B311,'личн рез-ты по гонкам_NEW'!$G$1:$M$1058,4,FALSE)</f>
        <v>М</v>
      </c>
      <c r="D311" s="13">
        <f>VLOOKUP(B311,'личн рез-ты по гонкам_NEW'!$G$1:$M$1058,3,FALSE)</f>
        <v>0</v>
      </c>
      <c r="E311" s="61">
        <v>4.0080808603688425</v>
      </c>
      <c r="F311" s="13">
        <v>307</v>
      </c>
    </row>
    <row r="312" spans="2:6" x14ac:dyDescent="0.25">
      <c r="B312" s="142" t="s">
        <v>108</v>
      </c>
      <c r="C312" s="13" t="str">
        <f>VLOOKUP(B312,'личн рез-ты по гонкам_NEW'!$G$1:$M$1058,4,FALSE)</f>
        <v>М</v>
      </c>
      <c r="D312" s="13">
        <f>VLOOKUP(B312,'личн рез-ты по гонкам_NEW'!$G$1:$M$1058,3,FALSE)</f>
        <v>0</v>
      </c>
      <c r="E312" s="61">
        <v>3.9889210433285465</v>
      </c>
      <c r="F312" s="13">
        <v>308</v>
      </c>
    </row>
    <row r="313" spans="2:6" x14ac:dyDescent="0.25">
      <c r="B313" s="142" t="s">
        <v>442</v>
      </c>
      <c r="C313" s="13" t="str">
        <f>VLOOKUP(B313,'личн рез-ты по гонкам_NEW'!$G$1:$M$1058,4,FALSE)</f>
        <v>М</v>
      </c>
      <c r="D313" s="13">
        <f>VLOOKUP(B313,'личн рез-ты по гонкам_NEW'!$G$1:$M$1058,3,FALSE)</f>
        <v>5171</v>
      </c>
      <c r="E313" s="61">
        <v>3.9794653980197836</v>
      </c>
      <c r="F313" s="13">
        <v>309</v>
      </c>
    </row>
    <row r="314" spans="2:6" x14ac:dyDescent="0.25">
      <c r="B314" s="142" t="s">
        <v>227</v>
      </c>
      <c r="C314" s="13" t="str">
        <f>VLOOKUP(B314,'личн рез-ты по гонкам_NEW'!$G$1:$M$1058,4,FALSE)</f>
        <v>М</v>
      </c>
      <c r="D314" s="13">
        <f>VLOOKUP(B314,'личн рез-ты по гонкам_NEW'!$G$1:$M$1058,3,FALSE)</f>
        <v>0</v>
      </c>
      <c r="E314" s="61">
        <v>3.9783346107517277</v>
      </c>
      <c r="F314" s="13">
        <v>310</v>
      </c>
    </row>
    <row r="315" spans="2:6" x14ac:dyDescent="0.25">
      <c r="B315" s="142" t="s">
        <v>829</v>
      </c>
      <c r="C315" s="13" t="str">
        <f>VLOOKUP(B315,'личн рез-ты по гонкам_NEW'!$G$1:$M$1058,4,FALSE)</f>
        <v>М</v>
      </c>
      <c r="D315" s="13">
        <f>VLOOKUP(B315,'личн рез-ты по гонкам_NEW'!$G$1:$M$1058,3,FALSE)</f>
        <v>6110</v>
      </c>
      <c r="E315" s="61">
        <v>3.9752606994599224</v>
      </c>
      <c r="F315" s="13">
        <v>311</v>
      </c>
    </row>
    <row r="316" spans="2:6" x14ac:dyDescent="0.25">
      <c r="B316" s="142" t="s">
        <v>641</v>
      </c>
      <c r="C316" s="41" t="str">
        <f>VLOOKUP(B316,'личн рез-ты по гонкам_NEW'!$G$1:$M$1058,4,FALSE)</f>
        <v>М</v>
      </c>
      <c r="D316" s="41">
        <f>VLOOKUP(B316,'личн рез-ты по гонкам_NEW'!$G$1:$M$1058,3,FALSE)</f>
        <v>5474</v>
      </c>
      <c r="E316" s="61">
        <v>3.9592840203817889</v>
      </c>
      <c r="F316" s="13">
        <v>312</v>
      </c>
    </row>
    <row r="317" spans="2:6" x14ac:dyDescent="0.25">
      <c r="B317" s="142" t="s">
        <v>664</v>
      </c>
      <c r="C317" s="13" t="str">
        <f>VLOOKUP(B317,'личн рез-ты по гонкам_NEW'!$G$1:$M$1058,4,FALSE)</f>
        <v>М</v>
      </c>
      <c r="D317" s="13">
        <f>VLOOKUP(B317,'личн рез-ты по гонкам_NEW'!$G$1:$M$1058,3,FALSE)</f>
        <v>4948</v>
      </c>
      <c r="E317" s="61">
        <v>3.9240992790314695</v>
      </c>
      <c r="F317" s="13">
        <v>313</v>
      </c>
    </row>
    <row r="318" spans="2:6" x14ac:dyDescent="0.25">
      <c r="B318" s="142" t="s">
        <v>566</v>
      </c>
      <c r="C318" s="13" t="str">
        <f>VLOOKUP(B318,'личн рез-ты по гонкам_NEW'!$G$1:$M$1058,4,FALSE)</f>
        <v>Ж</v>
      </c>
      <c r="D318" s="13">
        <f>VLOOKUP(B318,'личн рез-ты по гонкам_NEW'!$G$1:$M$1058,3,FALSE)</f>
        <v>3978</v>
      </c>
      <c r="E318" s="61">
        <v>3.9130415639662064</v>
      </c>
      <c r="F318" s="13">
        <v>314</v>
      </c>
    </row>
    <row r="319" spans="2:6" x14ac:dyDescent="0.25">
      <c r="B319" s="142" t="s">
        <v>642</v>
      </c>
      <c r="C319" s="13" t="str">
        <f>VLOOKUP(B319,'личн рез-ты по гонкам_NEW'!$G$1:$M$1058,4,FALSE)</f>
        <v>М</v>
      </c>
      <c r="D319" s="13">
        <f>VLOOKUP(B319,'личн рез-ты по гонкам_NEW'!$G$1:$M$1058,3,FALSE)</f>
        <v>5697</v>
      </c>
      <c r="E319" s="61">
        <v>3.9052148258347721</v>
      </c>
      <c r="F319" s="13">
        <v>315</v>
      </c>
    </row>
    <row r="320" spans="2:6" x14ac:dyDescent="0.25">
      <c r="B320" s="142" t="s">
        <v>625</v>
      </c>
      <c r="C320" s="13" t="str">
        <f>VLOOKUP(B320,'личн рез-ты по гонкам_NEW'!$G$1:$M$1058,4,FALSE)</f>
        <v>М</v>
      </c>
      <c r="D320" s="13">
        <f>VLOOKUP(B320,'личн рез-ты по гонкам_NEW'!$G$1:$M$1058,3,FALSE)</f>
        <v>5488</v>
      </c>
      <c r="E320" s="61">
        <v>3.9023202874776195</v>
      </c>
      <c r="F320" s="13">
        <v>316</v>
      </c>
    </row>
    <row r="321" spans="2:6" x14ac:dyDescent="0.25">
      <c r="B321" s="142" t="s">
        <v>651</v>
      </c>
      <c r="C321" s="13" t="str">
        <f>VLOOKUP(B321,'личн рез-ты по гонкам_NEW'!$G$1:$M$1058,4,FALSE)</f>
        <v>М</v>
      </c>
      <c r="D321" s="13">
        <f>VLOOKUP(B321,'личн рез-ты по гонкам_NEW'!$G$1:$M$1058,3,FALSE)</f>
        <v>5569</v>
      </c>
      <c r="E321" s="61">
        <v>3.9008740909682555</v>
      </c>
      <c r="F321" s="13">
        <v>317</v>
      </c>
    </row>
    <row r="322" spans="2:6" x14ac:dyDescent="0.25">
      <c r="B322" s="142" t="s">
        <v>631</v>
      </c>
      <c r="C322" s="13" t="str">
        <f>VLOOKUP(B322,'личн рез-ты по гонкам_NEW'!$G$1:$M$1058,4,FALSE)</f>
        <v>М</v>
      </c>
      <c r="D322" s="13">
        <f>VLOOKUP(B322,'личн рез-ты по гонкам_NEW'!$G$1:$M$1058,3,FALSE)</f>
        <v>0</v>
      </c>
      <c r="E322" s="61">
        <v>3.8835753397668937</v>
      </c>
      <c r="F322" s="13">
        <v>318</v>
      </c>
    </row>
    <row r="323" spans="2:6" x14ac:dyDescent="0.25">
      <c r="B323" s="142" t="s">
        <v>304</v>
      </c>
      <c r="C323" s="13" t="str">
        <f>VLOOKUP(B323,'личн рез-ты по гонкам_NEW'!$G$1:$M$1058,4,FALSE)</f>
        <v>Ж</v>
      </c>
      <c r="D323" s="13">
        <f>VLOOKUP(B323,'личн рез-ты по гонкам_NEW'!$G$1:$M$1058,3,FALSE)</f>
        <v>0</v>
      </c>
      <c r="E323" s="61">
        <v>3.8723426502944744</v>
      </c>
      <c r="F323" s="13">
        <v>319</v>
      </c>
    </row>
    <row r="324" spans="2:6" x14ac:dyDescent="0.25">
      <c r="B324" s="142" t="s">
        <v>139</v>
      </c>
      <c r="C324" s="13" t="str">
        <f>VLOOKUP(B324,'личн рез-ты по гонкам_NEW'!$G$1:$M$1058,4,FALSE)</f>
        <v>М</v>
      </c>
      <c r="D324" s="13">
        <f>VLOOKUP(B324,'личн рез-ты по гонкам_NEW'!$G$1:$M$1058,3,FALSE)</f>
        <v>0</v>
      </c>
      <c r="E324" s="61">
        <v>3.8355212098863727</v>
      </c>
      <c r="F324" s="13">
        <v>320</v>
      </c>
    </row>
    <row r="325" spans="2:6" x14ac:dyDescent="0.25">
      <c r="B325" s="142" t="s">
        <v>483</v>
      </c>
      <c r="C325" s="13" t="str">
        <f>VLOOKUP(B325,'личн рез-ты по гонкам_NEW'!$G$1:$M$1058,4,FALSE)</f>
        <v>М</v>
      </c>
      <c r="D325" s="13">
        <f>VLOOKUP(B325,'личн рез-ты по гонкам_NEW'!$G$1:$M$1058,3,FALSE)</f>
        <v>5317</v>
      </c>
      <c r="E325" s="61">
        <v>3.8278029770198754</v>
      </c>
      <c r="F325" s="13">
        <v>321</v>
      </c>
    </row>
    <row r="326" spans="2:6" x14ac:dyDescent="0.25">
      <c r="B326" s="142" t="s">
        <v>115</v>
      </c>
      <c r="C326" s="13" t="str">
        <f>VLOOKUP(B326,'личн рез-ты по гонкам_NEW'!$G$1:$M$1058,4,FALSE)</f>
        <v>М</v>
      </c>
      <c r="D326" s="13">
        <f>VLOOKUP(B326,'личн рез-ты по гонкам_NEW'!$G$1:$M$1058,3,FALSE)</f>
        <v>5089</v>
      </c>
      <c r="E326" s="61">
        <v>3.8100752747825508</v>
      </c>
      <c r="F326" s="13">
        <v>322</v>
      </c>
    </row>
    <row r="327" spans="2:6" x14ac:dyDescent="0.25">
      <c r="B327" s="142" t="s">
        <v>645</v>
      </c>
      <c r="C327" s="13" t="str">
        <f>VLOOKUP(B327,'личн рез-ты по гонкам_NEW'!$G$1:$M$1058,4,FALSE)</f>
        <v>М</v>
      </c>
      <c r="D327" s="13">
        <f>VLOOKUP(B327,'личн рез-ты по гонкам_NEW'!$G$1:$M$1058,3,FALSE)</f>
        <v>3928</v>
      </c>
      <c r="E327" s="61">
        <v>3.8027882507468278</v>
      </c>
      <c r="F327" s="13">
        <v>323</v>
      </c>
    </row>
    <row r="328" spans="2:6" x14ac:dyDescent="0.25">
      <c r="B328" s="142" t="s">
        <v>726</v>
      </c>
      <c r="C328" s="13" t="str">
        <f>VLOOKUP(B328,'личн рез-ты по гонкам_NEW'!$G$1:$M$1058,4,FALSE)</f>
        <v>Ж</v>
      </c>
      <c r="D328" s="13" t="str">
        <f>VLOOKUP(B328,'личн рез-ты по гонкам_NEW'!$G$1:$M$1058,3,FALSE)</f>
        <v/>
      </c>
      <c r="E328" s="61">
        <v>3.8024361272656297</v>
      </c>
      <c r="F328" s="13">
        <v>324</v>
      </c>
    </row>
    <row r="329" spans="2:6" x14ac:dyDescent="0.25">
      <c r="B329" s="142" t="s">
        <v>119</v>
      </c>
      <c r="C329" s="13" t="str">
        <f>VLOOKUP(B329,'личн рез-ты по гонкам_NEW'!$G$1:$M$1058,4,FALSE)</f>
        <v>Ж</v>
      </c>
      <c r="D329" s="13">
        <f>VLOOKUP(B329,'личн рез-ты по гонкам_NEW'!$G$1:$M$1058,3,FALSE)</f>
        <v>0</v>
      </c>
      <c r="E329" s="61">
        <v>3.794001837527528</v>
      </c>
      <c r="F329" s="13">
        <v>325</v>
      </c>
    </row>
    <row r="330" spans="2:6" x14ac:dyDescent="0.25">
      <c r="B330" s="142" t="s">
        <v>577</v>
      </c>
      <c r="C330" s="13" t="str">
        <f>VLOOKUP(B330,'личн рез-ты по гонкам_NEW'!$G$1:$M$1058,4,FALSE)</f>
        <v>М</v>
      </c>
      <c r="D330" s="13" t="str">
        <f>VLOOKUP(B330,'личн рез-ты по гонкам_NEW'!$G$1:$M$1058,3,FALSE)</f>
        <v/>
      </c>
      <c r="E330" s="61">
        <v>3.7926322869831126</v>
      </c>
      <c r="F330" s="13">
        <v>326</v>
      </c>
    </row>
    <row r="331" spans="2:6" x14ac:dyDescent="0.25">
      <c r="B331" s="142" t="s">
        <v>140</v>
      </c>
      <c r="C331" s="13" t="str">
        <f>VLOOKUP(B331,'личн рез-ты по гонкам_NEW'!$G$1:$M$1058,4,FALSE)</f>
        <v>М</v>
      </c>
      <c r="D331" s="13">
        <f>VLOOKUP(B331,'личн рез-ты по гонкам_NEW'!$G$1:$M$1058,3,FALSE)</f>
        <v>0</v>
      </c>
      <c r="E331" s="61">
        <v>3.7924894887909795</v>
      </c>
      <c r="F331" s="13">
        <v>327</v>
      </c>
    </row>
    <row r="332" spans="2:6" x14ac:dyDescent="0.25">
      <c r="B332" s="142" t="s">
        <v>141</v>
      </c>
      <c r="C332" s="13" t="str">
        <f>VLOOKUP(B332,'личн рез-ты по гонкам_NEW'!$G$1:$M$1058,4,FALSE)</f>
        <v>М</v>
      </c>
      <c r="D332" s="13">
        <f>VLOOKUP(B332,'личн рез-ты по гонкам_NEW'!$G$1:$M$1058,3,FALSE)</f>
        <v>0</v>
      </c>
      <c r="E332" s="61">
        <v>3.791365788209017</v>
      </c>
      <c r="F332" s="13">
        <v>328</v>
      </c>
    </row>
    <row r="333" spans="2:6" x14ac:dyDescent="0.25">
      <c r="B333" s="142" t="s">
        <v>90</v>
      </c>
      <c r="C333" s="13" t="str">
        <f>VLOOKUP(B333,'личн рез-ты по гонкам_NEW'!$G$1:$M$1058,4,FALSE)</f>
        <v>Ж</v>
      </c>
      <c r="D333" s="13">
        <f>VLOOKUP(B333,'личн рез-ты по гонкам_NEW'!$G$1:$M$1058,3,FALSE)</f>
        <v>0</v>
      </c>
      <c r="E333" s="61">
        <v>3.7868241897158934</v>
      </c>
      <c r="F333" s="13">
        <v>329</v>
      </c>
    </row>
    <row r="334" spans="2:6" x14ac:dyDescent="0.25">
      <c r="B334" s="142" t="s">
        <v>675</v>
      </c>
      <c r="C334" s="13" t="str">
        <f>VLOOKUP(B334,'личн рез-ты по гонкам_NEW'!$G$1:$M$1058,4,FALSE)</f>
        <v>М</v>
      </c>
      <c r="D334" s="13">
        <f>VLOOKUP(B334,'личн рез-ты по гонкам_NEW'!$G$1:$M$1058,3,FALSE)</f>
        <v>233</v>
      </c>
      <c r="E334" s="61">
        <v>3.7788236565046103</v>
      </c>
      <c r="F334" s="13">
        <v>330</v>
      </c>
    </row>
    <row r="335" spans="2:6" x14ac:dyDescent="0.25">
      <c r="B335" s="142" t="s">
        <v>365</v>
      </c>
      <c r="C335" s="13" t="str">
        <f>VLOOKUP(B335,'личн рез-ты по гонкам_NEW'!$G$1:$M$1058,4,FALSE)</f>
        <v>Ж</v>
      </c>
      <c r="D335" s="13">
        <f>VLOOKUP(B335,'личн рез-ты по гонкам_NEW'!$G$1:$M$1058,3,FALSE)</f>
        <v>5173</v>
      </c>
      <c r="E335" s="61">
        <v>3.7715916764796682</v>
      </c>
      <c r="F335" s="13">
        <v>331</v>
      </c>
    </row>
    <row r="336" spans="2:6" x14ac:dyDescent="0.25">
      <c r="B336" s="142" t="s">
        <v>699</v>
      </c>
      <c r="C336" s="13" t="str">
        <f>VLOOKUP(B336,'личн рез-ты по гонкам_NEW'!$G$1:$M$1058,4,FALSE)</f>
        <v>Ж</v>
      </c>
      <c r="D336" s="13">
        <f>VLOOKUP(B336,'личн рез-ты по гонкам_NEW'!$G$1:$M$1058,3,FALSE)</f>
        <v>5165</v>
      </c>
      <c r="E336" s="61">
        <v>3.7628564925678214</v>
      </c>
      <c r="F336" s="13">
        <v>332</v>
      </c>
    </row>
    <row r="337" spans="2:6" x14ac:dyDescent="0.25">
      <c r="B337" s="142" t="s">
        <v>688</v>
      </c>
      <c r="C337" s="13" t="str">
        <f>VLOOKUP(B337,'личн рез-ты по гонкам_NEW'!$G$1:$M$1058,4,FALSE)</f>
        <v>М</v>
      </c>
      <c r="D337" s="13">
        <f>VLOOKUP(B337,'личн рез-ты по гонкам_NEW'!$G$1:$M$1058,3,FALSE)</f>
        <v>339</v>
      </c>
      <c r="E337" s="61">
        <v>3.7308476321839965</v>
      </c>
      <c r="F337" s="13">
        <v>333</v>
      </c>
    </row>
    <row r="338" spans="2:6" x14ac:dyDescent="0.25">
      <c r="B338" s="142" t="s">
        <v>198</v>
      </c>
      <c r="C338" s="13" t="str">
        <f>VLOOKUP(B338,'личн рез-ты по гонкам_NEW'!$G$1:$M$1058,4,FALSE)</f>
        <v>М</v>
      </c>
      <c r="D338" s="13">
        <f>VLOOKUP(B338,'личн рез-ты по гонкам_NEW'!$G$1:$M$1058,3,FALSE)</f>
        <v>0</v>
      </c>
      <c r="E338" s="61">
        <v>3.6991487455605179</v>
      </c>
      <c r="F338" s="13">
        <v>334</v>
      </c>
    </row>
    <row r="339" spans="2:6" x14ac:dyDescent="0.25">
      <c r="B339" s="142" t="s">
        <v>638</v>
      </c>
      <c r="C339" s="13" t="str">
        <f>VLOOKUP(B339,'личн рез-ты по гонкам_NEW'!$G$1:$M$1058,4,FALSE)</f>
        <v>М</v>
      </c>
      <c r="D339" s="13">
        <f>VLOOKUP(B339,'личн рез-ты по гонкам_NEW'!$G$1:$M$1058,3,FALSE)</f>
        <v>4502</v>
      </c>
      <c r="E339" s="61">
        <v>3.687767641285971</v>
      </c>
      <c r="F339" s="13">
        <v>335</v>
      </c>
    </row>
    <row r="340" spans="2:6" x14ac:dyDescent="0.25">
      <c r="B340" s="142" t="s">
        <v>598</v>
      </c>
      <c r="C340" s="13" t="str">
        <f>VLOOKUP(B340,'личн рез-ты по гонкам_NEW'!$G$1:$M$1058,4,FALSE)</f>
        <v>Ж</v>
      </c>
      <c r="D340" s="13">
        <f>VLOOKUP(B340,'личн рез-ты по гонкам_NEW'!$G$1:$M$1058,3,FALSE)</f>
        <v>0</v>
      </c>
      <c r="E340" s="61">
        <v>3.6138818299615503</v>
      </c>
      <c r="F340" s="13">
        <v>336</v>
      </c>
    </row>
    <row r="341" spans="2:6" x14ac:dyDescent="0.25">
      <c r="B341" s="142" t="s">
        <v>301</v>
      </c>
      <c r="C341" s="13" t="str">
        <f>VLOOKUP(B341,'личн рез-ты по гонкам_NEW'!$G$1:$M$1058,4,FALSE)</f>
        <v>М</v>
      </c>
      <c r="D341" s="13">
        <f>VLOOKUP(B341,'личн рез-ты по гонкам_NEW'!$G$1:$M$1058,3,FALSE)</f>
        <v>4467</v>
      </c>
      <c r="E341" s="61">
        <v>3.6111779233483619</v>
      </c>
      <c r="F341" s="13">
        <v>337</v>
      </c>
    </row>
    <row r="342" spans="2:6" x14ac:dyDescent="0.25">
      <c r="B342" s="142" t="s">
        <v>366</v>
      </c>
      <c r="C342" s="13" t="str">
        <f>VLOOKUP(B342,'личн рез-ты по гонкам_NEW'!$G$1:$M$1058,4,FALSE)</f>
        <v>Ж</v>
      </c>
      <c r="D342" s="13">
        <f>VLOOKUP(B342,'личн рез-ты по гонкам_NEW'!$G$1:$M$1058,3,FALSE)</f>
        <v>5132</v>
      </c>
      <c r="E342" s="61">
        <v>3.6093017330265154</v>
      </c>
      <c r="F342" s="13">
        <v>338</v>
      </c>
    </row>
    <row r="343" spans="2:6" x14ac:dyDescent="0.25">
      <c r="B343" s="142" t="s">
        <v>390</v>
      </c>
      <c r="C343" s="13" t="str">
        <f>VLOOKUP(B343,'личн рез-ты по гонкам_NEW'!$G$1:$M$1058,4,FALSE)</f>
        <v>М</v>
      </c>
      <c r="D343" s="13">
        <f>VLOOKUP(B343,'личн рез-ты по гонкам_NEW'!$G$1:$M$1058,3,FALSE)</f>
        <v>5179</v>
      </c>
      <c r="E343" s="61">
        <v>3.607399891947725</v>
      </c>
      <c r="F343" s="13">
        <v>339</v>
      </c>
    </row>
    <row r="344" spans="2:6" x14ac:dyDescent="0.25">
      <c r="B344" s="142" t="s">
        <v>173</v>
      </c>
      <c r="C344" s="13" t="str">
        <f>VLOOKUP(B344,'личн рез-ты по гонкам_NEW'!$G$1:$M$1058,4,FALSE)</f>
        <v>Ж</v>
      </c>
      <c r="D344" s="13">
        <f>VLOOKUP(B344,'личн рез-ты по гонкам_NEW'!$G$1:$M$1058,3,FALSE)</f>
        <v>0</v>
      </c>
      <c r="E344" s="61">
        <v>3.6057370751011453</v>
      </c>
      <c r="F344" s="13">
        <v>340</v>
      </c>
    </row>
    <row r="345" spans="2:6" x14ac:dyDescent="0.25">
      <c r="B345" s="142" t="s">
        <v>295</v>
      </c>
      <c r="C345" s="13" t="str">
        <f>VLOOKUP(B345,'личн рез-ты по гонкам_NEW'!$G$1:$M$1058,4,FALSE)</f>
        <v>М</v>
      </c>
      <c r="D345" s="13">
        <f>VLOOKUP(B345,'личн рез-ты по гонкам_NEW'!$G$1:$M$1058,3,FALSE)</f>
        <v>0</v>
      </c>
      <c r="E345" s="61">
        <v>3.6021124621348526</v>
      </c>
      <c r="F345" s="13">
        <v>341</v>
      </c>
    </row>
    <row r="346" spans="2:6" x14ac:dyDescent="0.25">
      <c r="B346" s="142" t="s">
        <v>82</v>
      </c>
      <c r="C346" s="13" t="str">
        <f>VLOOKUP(B346,'личн рез-ты по гонкам_NEW'!$G$1:$M$1058,4,FALSE)</f>
        <v>М</v>
      </c>
      <c r="D346" s="13">
        <f>VLOOKUP(B346,'личн рез-ты по гонкам_NEW'!$G$1:$M$1058,3,FALSE)</f>
        <v>0</v>
      </c>
      <c r="E346" s="61">
        <v>3.6004425233821751</v>
      </c>
      <c r="F346" s="13">
        <v>342</v>
      </c>
    </row>
    <row r="347" spans="2:6" x14ac:dyDescent="0.25">
      <c r="B347" s="142" t="s">
        <v>110</v>
      </c>
      <c r="C347" s="41" t="str">
        <f>VLOOKUP(B347,'личн рез-ты по гонкам_NEW'!$G$1:$M$1058,4,FALSE)</f>
        <v>М</v>
      </c>
      <c r="D347" s="41">
        <f>VLOOKUP(B347,'личн рез-ты по гонкам_NEW'!$G$1:$M$1058,3,FALSE)</f>
        <v>0</v>
      </c>
      <c r="E347" s="61">
        <v>3.599112121096915</v>
      </c>
      <c r="F347" s="13">
        <v>343</v>
      </c>
    </row>
    <row r="348" spans="2:6" x14ac:dyDescent="0.25">
      <c r="B348" s="142" t="s">
        <v>443</v>
      </c>
      <c r="C348" s="13" t="str">
        <f>VLOOKUP(B348,'личн рез-ты по гонкам_NEW'!$G$1:$M$1058,4,FALSE)</f>
        <v>М</v>
      </c>
      <c r="D348" s="13">
        <f>VLOOKUP(B348,'личн рез-ты по гонкам_NEW'!$G$1:$M$1058,3,FALSE)</f>
        <v>5144</v>
      </c>
      <c r="E348" s="61">
        <v>3.5945844456196956</v>
      </c>
      <c r="F348" s="13">
        <v>344</v>
      </c>
    </row>
    <row r="349" spans="2:6" x14ac:dyDescent="0.25">
      <c r="B349" s="142" t="s">
        <v>199</v>
      </c>
      <c r="C349" s="13" t="str">
        <f>VLOOKUP(B349,'личн рез-ты по гонкам_NEW'!$G$1:$M$1058,4,FALSE)</f>
        <v>М</v>
      </c>
      <c r="D349" s="13">
        <f>VLOOKUP(B349,'личн рез-ты по гонкам_NEW'!$G$1:$M$1058,3,FALSE)</f>
        <v>0</v>
      </c>
      <c r="E349" s="61">
        <v>3.5847347983502629</v>
      </c>
      <c r="F349" s="13">
        <v>345</v>
      </c>
    </row>
    <row r="350" spans="2:6" x14ac:dyDescent="0.25">
      <c r="B350" s="142" t="s">
        <v>200</v>
      </c>
      <c r="C350" s="13" t="str">
        <f>VLOOKUP(B350,'личн рез-ты по гонкам_NEW'!$G$1:$M$1058,4,FALSE)</f>
        <v>М</v>
      </c>
      <c r="D350" s="13">
        <f>VLOOKUP(B350,'личн рез-ты по гонкам_NEW'!$G$1:$M$1058,3,FALSE)</f>
        <v>0</v>
      </c>
      <c r="E350" s="61">
        <v>3.5803158681281815</v>
      </c>
      <c r="F350" s="13">
        <v>346</v>
      </c>
    </row>
    <row r="351" spans="2:6" x14ac:dyDescent="0.25">
      <c r="B351" s="142" t="s">
        <v>111</v>
      </c>
      <c r="C351" s="13" t="str">
        <f>VLOOKUP(B351,'личн рез-ты по гонкам_NEW'!$G$1:$M$1058,4,FALSE)</f>
        <v>М</v>
      </c>
      <c r="D351" s="13">
        <f>VLOOKUP(B351,'личн рез-ты по гонкам_NEW'!$G$1:$M$1058,3,FALSE)</f>
        <v>0</v>
      </c>
      <c r="E351" s="61">
        <v>3.5750748342974381</v>
      </c>
      <c r="F351" s="13">
        <v>347</v>
      </c>
    </row>
    <row r="352" spans="2:6" x14ac:dyDescent="0.25">
      <c r="B352" s="142" t="s">
        <v>830</v>
      </c>
      <c r="C352" s="13" t="str">
        <f>VLOOKUP(B352,'личн рез-ты по гонкам_NEW'!$G$1:$M$1058,4,FALSE)</f>
        <v>М</v>
      </c>
      <c r="D352" s="13" t="str">
        <f>VLOOKUP(B352,'личн рез-ты по гонкам_NEW'!$G$1:$M$1058,3,FALSE)</f>
        <v/>
      </c>
      <c r="E352" s="61">
        <v>3.5693143978790349</v>
      </c>
      <c r="F352" s="13">
        <v>348</v>
      </c>
    </row>
    <row r="353" spans="2:6" x14ac:dyDescent="0.25">
      <c r="B353" s="142" t="s">
        <v>444</v>
      </c>
      <c r="C353" s="13" t="str">
        <f>VLOOKUP(B353,'личн рез-ты по гонкам_NEW'!$G$1:$M$1058,4,FALSE)</f>
        <v>М</v>
      </c>
      <c r="D353" s="13">
        <f>VLOOKUP(B353,'личн рез-ты по гонкам_NEW'!$G$1:$M$1058,3,FALSE)</f>
        <v>4045</v>
      </c>
      <c r="E353" s="61">
        <v>3.5626152379889842</v>
      </c>
      <c r="F353" s="13">
        <v>349</v>
      </c>
    </row>
    <row r="354" spans="2:6" x14ac:dyDescent="0.25">
      <c r="B354" s="142" t="s">
        <v>246</v>
      </c>
      <c r="C354" s="13" t="str">
        <f>VLOOKUP(B354,'личн рез-ты по гонкам_NEW'!$G$1:$M$1058,4,FALSE)</f>
        <v>Ж</v>
      </c>
      <c r="D354" s="13">
        <f>VLOOKUP(B354,'личн рез-ты по гонкам_NEW'!$G$1:$M$1058,3,FALSE)</f>
        <v>0</v>
      </c>
      <c r="E354" s="61">
        <v>3.5377937103539803</v>
      </c>
      <c r="F354" s="13">
        <v>350</v>
      </c>
    </row>
    <row r="355" spans="2:6" x14ac:dyDescent="0.25">
      <c r="B355" s="142" t="s">
        <v>576</v>
      </c>
      <c r="C355" s="13" t="str">
        <f>VLOOKUP(B355,'личн рез-ты по гонкам_NEW'!$G$1:$M$1058,4,FALSE)</f>
        <v>М</v>
      </c>
      <c r="D355" s="13">
        <f>VLOOKUP(B355,'личн рез-ты по гонкам_NEW'!$G$1:$M$1058,3,FALSE)</f>
        <v>5468</v>
      </c>
      <c r="E355" s="61">
        <v>3.5347523640254819</v>
      </c>
      <c r="F355" s="13">
        <v>351</v>
      </c>
    </row>
    <row r="356" spans="2:6" x14ac:dyDescent="0.25">
      <c r="B356" s="142" t="s">
        <v>486</v>
      </c>
      <c r="C356" s="13" t="str">
        <f>VLOOKUP(B356,'личн рез-ты по гонкам_NEW'!$G$1:$M$1058,4,FALSE)</f>
        <v>М</v>
      </c>
      <c r="D356" s="13">
        <f>VLOOKUP(B356,'личн рез-ты по гонкам_NEW'!$G$1:$M$1058,3,FALSE)</f>
        <v>3306</v>
      </c>
      <c r="E356" s="61">
        <v>3.5262556855985414</v>
      </c>
      <c r="F356" s="13">
        <v>352</v>
      </c>
    </row>
    <row r="357" spans="2:6" x14ac:dyDescent="0.25">
      <c r="B357" s="142" t="s">
        <v>174</v>
      </c>
      <c r="C357" s="13" t="str">
        <f>VLOOKUP(B357,'личн рез-ты по гонкам_NEW'!$G$1:$M$1058,4,FALSE)</f>
        <v>Ж</v>
      </c>
      <c r="D357" s="13">
        <f>VLOOKUP(B357,'личн рез-ты по гонкам_NEW'!$G$1:$M$1058,3,FALSE)</f>
        <v>0</v>
      </c>
      <c r="E357" s="61">
        <v>3.5236582719929181</v>
      </c>
      <c r="F357" s="13">
        <v>353</v>
      </c>
    </row>
    <row r="358" spans="2:6" x14ac:dyDescent="0.25">
      <c r="B358" s="142" t="s">
        <v>330</v>
      </c>
      <c r="C358" s="13" t="str">
        <f>VLOOKUP(B358,'личн рез-ты по гонкам_NEW'!$G$1:$M$1058,4,FALSE)</f>
        <v>М</v>
      </c>
      <c r="D358" s="13">
        <f>VLOOKUP(B358,'личн рез-ты по гонкам_NEW'!$G$1:$M$1058,3,FALSE)</f>
        <v>0</v>
      </c>
      <c r="E358" s="61">
        <v>3.513818043064374</v>
      </c>
      <c r="F358" s="13">
        <v>354</v>
      </c>
    </row>
    <row r="359" spans="2:6" x14ac:dyDescent="0.25">
      <c r="B359" s="142" t="s">
        <v>112</v>
      </c>
      <c r="C359" s="13" t="str">
        <f>VLOOKUP(B359,'личн рез-ты по гонкам_NEW'!$G$1:$M$1058,4,FALSE)</f>
        <v>М</v>
      </c>
      <c r="D359" s="13">
        <f>VLOOKUP(B359,'личн рез-ты по гонкам_NEW'!$G$1:$M$1058,3,FALSE)</f>
        <v>0</v>
      </c>
      <c r="E359" s="61">
        <v>3.5134908896307393</v>
      </c>
      <c r="F359" s="13">
        <v>355</v>
      </c>
    </row>
    <row r="360" spans="2:6" x14ac:dyDescent="0.25">
      <c r="B360" s="142" t="s">
        <v>391</v>
      </c>
      <c r="C360" s="13" t="str">
        <f>VLOOKUP(B360,'личн рез-ты по гонкам_NEW'!$G$1:$M$1058,4,FALSE)</f>
        <v>М</v>
      </c>
      <c r="D360" s="13">
        <f>VLOOKUP(B360,'личн рез-ты по гонкам_NEW'!$G$1:$M$1058,3,FALSE)</f>
        <v>5130</v>
      </c>
      <c r="E360" s="61">
        <v>3.5061444173171621</v>
      </c>
      <c r="F360" s="13">
        <v>356</v>
      </c>
    </row>
    <row r="361" spans="2:6" x14ac:dyDescent="0.25">
      <c r="B361" s="142" t="s">
        <v>146</v>
      </c>
      <c r="C361" s="13" t="str">
        <f>VLOOKUP(B361,'личн рез-ты по гонкам_NEW'!$G$1:$M$1058,4,FALSE)</f>
        <v>М</v>
      </c>
      <c r="D361" s="13">
        <f>VLOOKUP(B361,'личн рез-ты по гонкам_NEW'!$G$1:$M$1058,3,FALSE)</f>
        <v>0</v>
      </c>
      <c r="E361" s="61">
        <v>3.4873851009062964</v>
      </c>
      <c r="F361" s="13">
        <v>357</v>
      </c>
    </row>
    <row r="362" spans="2:6" x14ac:dyDescent="0.25">
      <c r="B362" s="142" t="s">
        <v>392</v>
      </c>
      <c r="C362" s="13" t="str">
        <f>VLOOKUP(B362,'личн рез-ты по гонкам_NEW'!$G$1:$M$1058,4,FALSE)</f>
        <v>М</v>
      </c>
      <c r="D362" s="13">
        <f>VLOOKUP(B362,'личн рез-ты по гонкам_NEW'!$G$1:$M$1058,3,FALSE)</f>
        <v>0</v>
      </c>
      <c r="E362" s="61">
        <v>3.4796395250081891</v>
      </c>
      <c r="F362" s="13">
        <v>358</v>
      </c>
    </row>
    <row r="363" spans="2:6" x14ac:dyDescent="0.25">
      <c r="B363" s="142" t="s">
        <v>393</v>
      </c>
      <c r="C363" s="13" t="str">
        <f>VLOOKUP(B363,'личн рез-ты по гонкам_NEW'!$G$1:$M$1058,4,FALSE)</f>
        <v>М</v>
      </c>
      <c r="D363" s="13">
        <f>VLOOKUP(B363,'личн рез-ты по гонкам_NEW'!$G$1:$M$1058,3,FALSE)</f>
        <v>634</v>
      </c>
      <c r="E363" s="61">
        <v>3.4734419318002292</v>
      </c>
      <c r="F363" s="13">
        <v>359</v>
      </c>
    </row>
    <row r="364" spans="2:6" x14ac:dyDescent="0.25">
      <c r="B364" s="142" t="s">
        <v>487</v>
      </c>
      <c r="C364" s="13" t="str">
        <f>VLOOKUP(B364,'личн рез-ты по гонкам_NEW'!$G$1:$M$1058,4,FALSE)</f>
        <v>М</v>
      </c>
      <c r="D364" s="13">
        <f>VLOOKUP(B364,'личн рез-ты по гонкам_NEW'!$G$1:$M$1058,3,FALSE)</f>
        <v>5332</v>
      </c>
      <c r="E364" s="61">
        <v>3.4667125321250034</v>
      </c>
      <c r="F364" s="13">
        <v>360</v>
      </c>
    </row>
    <row r="365" spans="2:6" x14ac:dyDescent="0.25">
      <c r="B365" s="142" t="s">
        <v>538</v>
      </c>
      <c r="C365" s="13" t="str">
        <f>VLOOKUP(B365,'личн рез-ты по гонкам_NEW'!$G$1:$M$1058,4,FALSE)</f>
        <v>М</v>
      </c>
      <c r="D365" s="13">
        <f>VLOOKUP(B365,'личн рез-ты по гонкам_NEW'!$G$1:$M$1058,3,FALSE)</f>
        <v>3330</v>
      </c>
      <c r="E365" s="61">
        <v>3.4596732935252499</v>
      </c>
      <c r="F365" s="13">
        <v>361</v>
      </c>
    </row>
    <row r="366" spans="2:6" x14ac:dyDescent="0.25">
      <c r="B366" s="142" t="s">
        <v>147</v>
      </c>
      <c r="C366" s="13" t="str">
        <f>VLOOKUP(B366,'личн рез-ты по гонкам_NEW'!$G$1:$M$1058,4,FALSE)</f>
        <v>М</v>
      </c>
      <c r="D366" s="13">
        <f>VLOOKUP(B366,'личн рез-ты по гонкам_NEW'!$G$1:$M$1058,3,FALSE)</f>
        <v>0</v>
      </c>
      <c r="E366" s="61">
        <v>3.4593955208317859</v>
      </c>
      <c r="F366" s="13">
        <v>362</v>
      </c>
    </row>
    <row r="367" spans="2:6" x14ac:dyDescent="0.25">
      <c r="B367" s="142" t="s">
        <v>344</v>
      </c>
      <c r="C367" s="13" t="str">
        <f>VLOOKUP(B367,'личн рез-ты по гонкам_NEW'!$G$1:$M$1058,4,FALSE)</f>
        <v>Ж</v>
      </c>
      <c r="D367" s="13">
        <f>VLOOKUP(B367,'личн рез-ты по гонкам_NEW'!$G$1:$M$1058,3,FALSE)</f>
        <v>4479</v>
      </c>
      <c r="E367" s="61">
        <v>3.4365295510107146</v>
      </c>
      <c r="F367" s="13">
        <v>363</v>
      </c>
    </row>
    <row r="368" spans="2:6" x14ac:dyDescent="0.25">
      <c r="B368" s="142" t="s">
        <v>713</v>
      </c>
      <c r="C368" s="13" t="str">
        <f>VLOOKUP(B368,'личн рез-ты по гонкам_NEW'!$G$1:$M$1058,4,FALSE)</f>
        <v>М</v>
      </c>
      <c r="D368" s="13">
        <f>VLOOKUP(B368,'личн рез-ты по гонкам_NEW'!$G$1:$M$1058,3,FALSE)</f>
        <v>0</v>
      </c>
      <c r="E368" s="61">
        <v>3.4215608156794026</v>
      </c>
      <c r="F368" s="13">
        <v>364</v>
      </c>
    </row>
    <row r="369" spans="2:6" x14ac:dyDescent="0.25">
      <c r="B369" s="142" t="s">
        <v>756</v>
      </c>
      <c r="C369" s="13" t="str">
        <f>VLOOKUP(B369,'личн рез-ты по гонкам_NEW'!$G$1:$M$1058,4,FALSE)</f>
        <v>Ж</v>
      </c>
      <c r="D369" s="13">
        <f>VLOOKUP(B369,'личн рез-ты по гонкам_NEW'!$G$1:$M$1058,3,FALSE)</f>
        <v>4367</v>
      </c>
      <c r="E369" s="61">
        <v>3.4022548706609919</v>
      </c>
      <c r="F369" s="13">
        <v>365</v>
      </c>
    </row>
    <row r="370" spans="2:6" x14ac:dyDescent="0.25">
      <c r="B370" s="142" t="s">
        <v>175</v>
      </c>
      <c r="C370" s="13" t="str">
        <f>VLOOKUP(B370,'личн рез-ты по гонкам_NEW'!$G$1:$M$1058,4,FALSE)</f>
        <v>Ж</v>
      </c>
      <c r="D370" s="13">
        <f>VLOOKUP(B370,'личн рез-ты по гонкам_NEW'!$G$1:$M$1058,3,FALSE)</f>
        <v>0</v>
      </c>
      <c r="E370" s="61">
        <v>3.3964334469760527</v>
      </c>
      <c r="F370" s="13">
        <v>366</v>
      </c>
    </row>
    <row r="371" spans="2:6" x14ac:dyDescent="0.25">
      <c r="B371" s="142" t="s">
        <v>539</v>
      </c>
      <c r="C371" s="13" t="str">
        <f>VLOOKUP(B371,'личн рез-ты по гонкам_NEW'!$G$1:$M$1058,4,FALSE)</f>
        <v>М</v>
      </c>
      <c r="D371" s="13">
        <f>VLOOKUP(B371,'личн рез-ты по гонкам_NEW'!$G$1:$M$1058,3,FALSE)</f>
        <v>0</v>
      </c>
      <c r="E371" s="61">
        <v>3.3798673986221304</v>
      </c>
      <c r="F371" s="13">
        <v>367</v>
      </c>
    </row>
    <row r="372" spans="2:6" x14ac:dyDescent="0.25">
      <c r="B372" s="142" t="s">
        <v>627</v>
      </c>
      <c r="C372" s="13" t="str">
        <f>VLOOKUP(B372,'личн рез-ты по гонкам_NEW'!$G$1:$M$1058,4,FALSE)</f>
        <v>М</v>
      </c>
      <c r="D372" s="13">
        <f>VLOOKUP(B372,'личн рез-ты по гонкам_NEW'!$G$1:$M$1058,3,FALSE)</f>
        <v>683</v>
      </c>
      <c r="E372" s="61">
        <v>3.3765109359848999</v>
      </c>
      <c r="F372" s="13">
        <v>368</v>
      </c>
    </row>
    <row r="373" spans="2:6" x14ac:dyDescent="0.25">
      <c r="B373" s="142" t="s">
        <v>831</v>
      </c>
      <c r="C373" s="13" t="str">
        <f>VLOOKUP(B373,'личн рез-ты по гонкам_NEW'!$G$1:$M$1058,4,FALSE)</f>
        <v>М</v>
      </c>
      <c r="D373" s="13">
        <f>VLOOKUP(B373,'личн рез-ты по гонкам_NEW'!$G$1:$M$1058,3,FALSE)</f>
        <v>201</v>
      </c>
      <c r="E373" s="61">
        <v>3.3674673079847444</v>
      </c>
      <c r="F373" s="13">
        <v>369</v>
      </c>
    </row>
    <row r="374" spans="2:6" x14ac:dyDescent="0.25">
      <c r="B374" s="142" t="s">
        <v>488</v>
      </c>
      <c r="C374" s="13" t="str">
        <f>VLOOKUP(B374,'личн рез-ты по гонкам_NEW'!$G$1:$M$1058,4,FALSE)</f>
        <v>М</v>
      </c>
      <c r="D374" s="13">
        <f>VLOOKUP(B374,'личн рез-ты по гонкам_NEW'!$G$1:$M$1058,3,FALSE)</f>
        <v>0</v>
      </c>
      <c r="E374" s="61">
        <v>3.3630829695101476</v>
      </c>
      <c r="F374" s="13">
        <v>370</v>
      </c>
    </row>
    <row r="375" spans="2:6" x14ac:dyDescent="0.25">
      <c r="B375" s="142" t="s">
        <v>252</v>
      </c>
      <c r="C375" s="13" t="str">
        <f>VLOOKUP(B375,'личн рез-ты по гонкам_NEW'!$G$1:$M$1058,4,FALSE)</f>
        <v>Ж</v>
      </c>
      <c r="D375" s="13">
        <f>VLOOKUP(B375,'личн рез-ты по гонкам_NEW'!$G$1:$M$1058,3,FALSE)</f>
        <v>4781</v>
      </c>
      <c r="E375" s="61">
        <v>3.2713428869484078</v>
      </c>
      <c r="F375" s="13">
        <v>371</v>
      </c>
    </row>
    <row r="376" spans="2:6" x14ac:dyDescent="0.25">
      <c r="B376" s="142" t="s">
        <v>394</v>
      </c>
      <c r="C376" s="13" t="str">
        <f>VLOOKUP(B376,'личн рез-ты по гонкам_NEW'!$G$1:$M$1058,4,FALSE)</f>
        <v>М</v>
      </c>
      <c r="D376" s="13">
        <f>VLOOKUP(B376,'личн рез-ты по гонкам_NEW'!$G$1:$M$1058,3,FALSE)</f>
        <v>5162</v>
      </c>
      <c r="E376" s="61">
        <v>3.2663458615463012</v>
      </c>
      <c r="F376" s="13">
        <v>372</v>
      </c>
    </row>
    <row r="377" spans="2:6" x14ac:dyDescent="0.25">
      <c r="B377" s="142" t="s">
        <v>460</v>
      </c>
      <c r="C377" s="13" t="str">
        <f>VLOOKUP(B377,'личн рез-ты по гонкам_NEW'!$G$1:$M$1058,4,FALSE)</f>
        <v>Ж</v>
      </c>
      <c r="D377" s="13">
        <f>VLOOKUP(B377,'личн рез-ты по гонкам_NEW'!$G$1:$M$1058,3,FALSE)</f>
        <v>3581</v>
      </c>
      <c r="E377" s="61">
        <v>3.2635968414973782</v>
      </c>
      <c r="F377" s="13">
        <v>373</v>
      </c>
    </row>
    <row r="378" spans="2:6" x14ac:dyDescent="0.25">
      <c r="B378" s="142" t="s">
        <v>351</v>
      </c>
      <c r="C378" s="13" t="str">
        <f>VLOOKUP(B378,'личн рез-ты по гонкам_NEW'!$G$1:$M$1058,4,FALSE)</f>
        <v>М</v>
      </c>
      <c r="D378" s="13">
        <f>VLOOKUP(B378,'личн рез-ты по гонкам_NEW'!$G$1:$M$1058,3,FALSE)</f>
        <v>0</v>
      </c>
      <c r="E378" s="61">
        <v>3.2494884308261107</v>
      </c>
      <c r="F378" s="13">
        <v>374</v>
      </c>
    </row>
    <row r="379" spans="2:6" x14ac:dyDescent="0.25">
      <c r="B379" s="142" t="s">
        <v>779</v>
      </c>
      <c r="C379" s="13" t="str">
        <f>VLOOKUP(B379,'личн рез-ты по гонкам_NEW'!$G$1:$M$1058,4,FALSE)</f>
        <v>М</v>
      </c>
      <c r="D379" s="13" t="str">
        <f>VLOOKUP(B379,'личн рез-ты по гонкам_NEW'!$G$1:$M$1058,3,FALSE)</f>
        <v/>
      </c>
      <c r="E379" s="61">
        <v>3.233301863448486</v>
      </c>
      <c r="F379" s="13">
        <v>375</v>
      </c>
    </row>
    <row r="380" spans="2:6" x14ac:dyDescent="0.25">
      <c r="B380" s="142" t="s">
        <v>367</v>
      </c>
      <c r="C380" s="13" t="str">
        <f>VLOOKUP(B380,'личн рез-ты по гонкам_NEW'!$G$1:$M$1058,4,FALSE)</f>
        <v>Ж</v>
      </c>
      <c r="D380" s="13">
        <f>VLOOKUP(B380,'личн рез-ты по гонкам_NEW'!$G$1:$M$1058,3,FALSE)</f>
        <v>0</v>
      </c>
      <c r="E380" s="61">
        <v>3.2294499578942948</v>
      </c>
      <c r="F380" s="13">
        <v>376</v>
      </c>
    </row>
    <row r="381" spans="2:6" x14ac:dyDescent="0.25">
      <c r="B381" s="142" t="s">
        <v>253</v>
      </c>
      <c r="C381" s="13" t="str">
        <f>VLOOKUP(B381,'личн рез-ты по гонкам_NEW'!$G$1:$M$1058,4,FALSE)</f>
        <v>Ж</v>
      </c>
      <c r="D381" s="13">
        <f>VLOOKUP(B381,'личн рез-ты по гонкам_NEW'!$G$1:$M$1058,3,FALSE)</f>
        <v>5225</v>
      </c>
      <c r="E381" s="61">
        <v>3.2139102596400981</v>
      </c>
      <c r="F381" s="13">
        <v>377</v>
      </c>
    </row>
    <row r="382" spans="2:6" x14ac:dyDescent="0.25">
      <c r="B382" s="142" t="s">
        <v>120</v>
      </c>
      <c r="C382" s="13" t="str">
        <f>VLOOKUP(B382,'личн рез-ты по гонкам_NEW'!$G$1:$M$1058,4,FALSE)</f>
        <v>Ж</v>
      </c>
      <c r="D382" s="13">
        <f>VLOOKUP(B382,'личн рез-ты по гонкам_NEW'!$G$1:$M$1058,3,FALSE)</f>
        <v>0</v>
      </c>
      <c r="E382" s="61">
        <v>3.210412287805839</v>
      </c>
      <c r="F382" s="13">
        <v>378</v>
      </c>
    </row>
    <row r="383" spans="2:6" x14ac:dyDescent="0.25">
      <c r="B383" s="142" t="s">
        <v>490</v>
      </c>
      <c r="C383" s="13" t="str">
        <f>VLOOKUP(B383,'личн рез-ты по гонкам_NEW'!$G$1:$M$1058,4,FALSE)</f>
        <v>М</v>
      </c>
      <c r="D383" s="13">
        <f>VLOOKUP(B383,'личн рез-ты по гонкам_NEW'!$G$1:$M$1058,3,FALSE)</f>
        <v>4686</v>
      </c>
      <c r="E383" s="61">
        <v>3.1914787863610981</v>
      </c>
      <c r="F383" s="13">
        <v>379</v>
      </c>
    </row>
    <row r="384" spans="2:6" x14ac:dyDescent="0.25">
      <c r="B384" s="142" t="s">
        <v>148</v>
      </c>
      <c r="C384" s="13" t="str">
        <f>VLOOKUP(B384,'личн рез-ты по гонкам_NEW'!$G$1:$M$1058,4,FALSE)</f>
        <v>М</v>
      </c>
      <c r="D384" s="13">
        <f>VLOOKUP(B384,'личн рез-ты по гонкам_NEW'!$G$1:$M$1058,3,FALSE)</f>
        <v>0</v>
      </c>
      <c r="E384" s="61">
        <v>3.19082641272158</v>
      </c>
      <c r="F384" s="13">
        <v>380</v>
      </c>
    </row>
    <row r="385" spans="2:6" x14ac:dyDescent="0.25">
      <c r="B385" s="142" t="s">
        <v>575</v>
      </c>
      <c r="C385" s="13" t="str">
        <f>VLOOKUP(B385,'личн рез-ты по гонкам_NEW'!$G$1:$M$1058,4,FALSE)</f>
        <v>М</v>
      </c>
      <c r="D385" s="13" t="str">
        <f>VLOOKUP(B385,'личн рез-ты по гонкам_NEW'!$G$1:$M$1058,3,FALSE)</f>
        <v/>
      </c>
      <c r="E385" s="61">
        <v>3.1863272141864072</v>
      </c>
      <c r="F385" s="13">
        <v>381</v>
      </c>
    </row>
    <row r="386" spans="2:6" x14ac:dyDescent="0.25">
      <c r="B386" s="142" t="s">
        <v>248</v>
      </c>
      <c r="C386" s="13" t="str">
        <f>VLOOKUP(B386,'личн рез-ты по гонкам_NEW'!$G$1:$M$1058,4,FALSE)</f>
        <v>Ж</v>
      </c>
      <c r="D386" s="13">
        <f>VLOOKUP(B386,'личн рез-ты по гонкам_NEW'!$G$1:$M$1058,3,FALSE)</f>
        <v>0</v>
      </c>
      <c r="E386" s="61">
        <v>3.1634650716309483</v>
      </c>
      <c r="F386" s="13">
        <v>382</v>
      </c>
    </row>
    <row r="387" spans="2:6" x14ac:dyDescent="0.25">
      <c r="B387" s="142" t="s">
        <v>149</v>
      </c>
      <c r="C387" s="13" t="str">
        <f>VLOOKUP(B387,'личн рез-ты по гонкам_NEW'!$G$1:$M$1058,4,FALSE)</f>
        <v>М</v>
      </c>
      <c r="D387" s="13">
        <f>VLOOKUP(B387,'личн рез-ты по гонкам_NEW'!$G$1:$M$1058,3,FALSE)</f>
        <v>0</v>
      </c>
      <c r="E387" s="61">
        <v>3.1501117848708313</v>
      </c>
      <c r="F387" s="13">
        <v>383</v>
      </c>
    </row>
    <row r="388" spans="2:6" x14ac:dyDescent="0.25">
      <c r="B388" s="142" t="s">
        <v>499</v>
      </c>
      <c r="C388" s="13" t="str">
        <f>VLOOKUP(B388,'личн рез-ты по гонкам_NEW'!$G$1:$M$1058,4,FALSE)</f>
        <v>Ж</v>
      </c>
      <c r="D388" s="13">
        <f>VLOOKUP(B388,'личн рез-ты по гонкам_NEW'!$G$1:$M$1058,3,FALSE)</f>
        <v>4361</v>
      </c>
      <c r="E388" s="61">
        <v>3.1322717064111552</v>
      </c>
      <c r="F388" s="13">
        <v>384</v>
      </c>
    </row>
    <row r="389" spans="2:6" x14ac:dyDescent="0.25">
      <c r="B389" s="142" t="s">
        <v>205</v>
      </c>
      <c r="C389" s="13" t="str">
        <f>VLOOKUP(B389,'личн рез-ты по гонкам_NEW'!$G$1:$M$1058,4,FALSE)</f>
        <v>М</v>
      </c>
      <c r="D389" s="13">
        <f>VLOOKUP(B389,'личн рез-ты по гонкам_NEW'!$G$1:$M$1058,3,FALSE)</f>
        <v>0</v>
      </c>
      <c r="E389" s="61">
        <v>3.1179503740943377</v>
      </c>
      <c r="F389" s="13">
        <v>385</v>
      </c>
    </row>
    <row r="390" spans="2:6" x14ac:dyDescent="0.25">
      <c r="B390" s="142" t="s">
        <v>279</v>
      </c>
      <c r="C390" s="13" t="str">
        <f>VLOOKUP(B390,'личн рез-ты по гонкам_NEW'!$G$1:$M$1058,4,FALSE)</f>
        <v>М</v>
      </c>
      <c r="D390" s="13">
        <f>VLOOKUP(B390,'личн рез-ты по гонкам_NEW'!$G$1:$M$1058,3,FALSE)</f>
        <v>0</v>
      </c>
      <c r="E390" s="61">
        <v>3.1168872706732529</v>
      </c>
      <c r="F390" s="13">
        <v>386</v>
      </c>
    </row>
    <row r="391" spans="2:6" x14ac:dyDescent="0.25">
      <c r="B391" s="142" t="s">
        <v>780</v>
      </c>
      <c r="C391" s="41" t="str">
        <f>VLOOKUP(B391,'личн рез-ты по гонкам_NEW'!$G$1:$M$1058,4,FALSE)</f>
        <v>М</v>
      </c>
      <c r="D391" s="41">
        <f>VLOOKUP(B391,'личн рез-ты по гонкам_NEW'!$G$1:$M$1058,3,FALSE)</f>
        <v>1510</v>
      </c>
      <c r="E391" s="61">
        <v>3.1140999371565203</v>
      </c>
      <c r="F391" s="13">
        <v>387</v>
      </c>
    </row>
    <row r="392" spans="2:6" x14ac:dyDescent="0.25">
      <c r="B392" s="142" t="s">
        <v>395</v>
      </c>
      <c r="C392" s="13" t="str">
        <f>VLOOKUP(B392,'личн рез-ты по гонкам_NEW'!$G$1:$M$1058,4,FALSE)</f>
        <v>М</v>
      </c>
      <c r="D392" s="13">
        <f>VLOOKUP(B392,'личн рез-ты по гонкам_NEW'!$G$1:$M$1058,3,FALSE)</f>
        <v>5153</v>
      </c>
      <c r="E392" s="61">
        <v>3.0989308871910053</v>
      </c>
      <c r="F392" s="13">
        <v>388</v>
      </c>
    </row>
    <row r="393" spans="2:6" x14ac:dyDescent="0.25">
      <c r="B393" s="142" t="s">
        <v>781</v>
      </c>
      <c r="C393" s="13" t="str">
        <f>VLOOKUP(B393,'личн рез-ты по гонкам_NEW'!$G$1:$M$1058,4,FALSE)</f>
        <v>М</v>
      </c>
      <c r="D393" s="13">
        <f>VLOOKUP(B393,'личн рез-ты по гонкам_NEW'!$G$1:$M$1058,3,FALSE)</f>
        <v>4557</v>
      </c>
      <c r="E393" s="61">
        <v>3.0566918484344057</v>
      </c>
      <c r="F393" s="13">
        <v>389</v>
      </c>
    </row>
    <row r="394" spans="2:6" x14ac:dyDescent="0.25">
      <c r="B394" s="142" t="s">
        <v>458</v>
      </c>
      <c r="C394" s="13" t="str">
        <f>VLOOKUP(B394,'личн рез-ты по гонкам_NEW'!$G$1:$M$1058,4,FALSE)</f>
        <v>М</v>
      </c>
      <c r="D394" s="13">
        <f>VLOOKUP(B394,'личн рез-ты по гонкам_NEW'!$G$1:$M$1058,3,FALSE)</f>
        <v>482</v>
      </c>
      <c r="E394" s="61">
        <v>3.0542421778050368</v>
      </c>
      <c r="F394" s="13">
        <v>390</v>
      </c>
    </row>
    <row r="395" spans="2:6" x14ac:dyDescent="0.25">
      <c r="B395" s="142" t="s">
        <v>492</v>
      </c>
      <c r="C395" s="13" t="str">
        <f>VLOOKUP(B395,'личн рез-ты по гонкам_NEW'!$G$1:$M$1058,4,FALSE)</f>
        <v>М</v>
      </c>
      <c r="D395" s="13">
        <f>VLOOKUP(B395,'личн рез-ты по гонкам_NEW'!$G$1:$M$1058,3,FALSE)</f>
        <v>798</v>
      </c>
      <c r="E395" s="61">
        <v>3.0240232272844119</v>
      </c>
      <c r="F395" s="13">
        <v>391</v>
      </c>
    </row>
    <row r="396" spans="2:6" x14ac:dyDescent="0.25">
      <c r="B396" s="142" t="s">
        <v>177</v>
      </c>
      <c r="C396" s="13" t="str">
        <f>VLOOKUP(B396,'личн рез-ты по гонкам_NEW'!$G$1:$M$1058,4,FALSE)</f>
        <v>Ж</v>
      </c>
      <c r="D396" s="13">
        <f>VLOOKUP(B396,'личн рез-ты по гонкам_NEW'!$G$1:$M$1058,3,FALSE)</f>
        <v>0</v>
      </c>
      <c r="E396" s="61">
        <v>3.0096685252206026</v>
      </c>
      <c r="F396" s="13">
        <v>392</v>
      </c>
    </row>
    <row r="397" spans="2:6" x14ac:dyDescent="0.25">
      <c r="B397" s="142" t="s">
        <v>427</v>
      </c>
      <c r="C397" s="13" t="str">
        <f>VLOOKUP(B397,'личн рез-ты по гонкам_NEW'!$G$1:$M$1058,4,FALSE)</f>
        <v>Ж</v>
      </c>
      <c r="D397" s="13">
        <f>VLOOKUP(B397,'личн рез-ты по гонкам_NEW'!$G$1:$M$1058,3,FALSE)</f>
        <v>3029</v>
      </c>
      <c r="E397" s="61">
        <v>2.9904422819237246</v>
      </c>
      <c r="F397" s="13">
        <v>393</v>
      </c>
    </row>
    <row r="398" spans="2:6" x14ac:dyDescent="0.25">
      <c r="B398" s="142" t="s">
        <v>639</v>
      </c>
      <c r="C398" s="13" t="str">
        <f>VLOOKUP(B398,'личн рез-ты по гонкам_NEW'!$G$1:$M$1058,4,FALSE)</f>
        <v>М</v>
      </c>
      <c r="D398" s="13">
        <f>VLOOKUP(B398,'личн рез-ты по гонкам_NEW'!$G$1:$M$1058,3,FALSE)</f>
        <v>4382</v>
      </c>
      <c r="E398" s="61">
        <v>2.9720512617538457</v>
      </c>
      <c r="F398" s="13">
        <v>394</v>
      </c>
    </row>
    <row r="399" spans="2:6" x14ac:dyDescent="0.25">
      <c r="B399" s="142" t="s">
        <v>620</v>
      </c>
      <c r="C399" s="13" t="str">
        <f>VLOOKUP(B399,'личн рез-ты по гонкам_NEW'!$G$1:$M$1058,4,FALSE)</f>
        <v>М</v>
      </c>
      <c r="D399" s="13">
        <f>VLOOKUP(B399,'личн рез-ты по гонкам_NEW'!$G$1:$M$1058,3,FALSE)</f>
        <v>5622</v>
      </c>
      <c r="E399" s="61">
        <v>2.9720512617538457</v>
      </c>
      <c r="F399" s="13">
        <v>395</v>
      </c>
    </row>
    <row r="400" spans="2:6" x14ac:dyDescent="0.25">
      <c r="B400" s="142" t="s">
        <v>554</v>
      </c>
      <c r="C400" s="13" t="str">
        <f>VLOOKUP(B400,'личн рез-ты по гонкам_NEW'!$G$1:$M$1058,4,FALSE)</f>
        <v>Ж</v>
      </c>
      <c r="D400" s="13">
        <f>VLOOKUP(B400,'личн рез-ты по гонкам_NEW'!$G$1:$M$1058,3,FALSE)</f>
        <v>5365</v>
      </c>
      <c r="E400" s="61">
        <v>2.9670433976106088</v>
      </c>
      <c r="F400" s="13">
        <v>396</v>
      </c>
    </row>
    <row r="401" spans="2:6" x14ac:dyDescent="0.25">
      <c r="B401" s="142" t="s">
        <v>151</v>
      </c>
      <c r="C401" s="13" t="str">
        <f>VLOOKUP(B401,'личн рез-ты по гонкам_NEW'!$G$1:$M$1058,4,FALSE)</f>
        <v>М</v>
      </c>
      <c r="D401" s="13">
        <f>VLOOKUP(B401,'личн рез-ты по гонкам_NEW'!$G$1:$M$1058,3,FALSE)</f>
        <v>0</v>
      </c>
      <c r="E401" s="61">
        <v>2.9437341890528406</v>
      </c>
      <c r="F401" s="13">
        <v>397</v>
      </c>
    </row>
    <row r="402" spans="2:6" x14ac:dyDescent="0.25">
      <c r="B402" s="142" t="s">
        <v>207</v>
      </c>
      <c r="C402" s="13" t="str">
        <f>VLOOKUP(B402,'личн рез-ты по гонкам_NEW'!$G$1:$M$1058,4,FALSE)</f>
        <v>М</v>
      </c>
      <c r="D402" s="13">
        <f>VLOOKUP(B402,'личн рез-ты по гонкам_NEW'!$G$1:$M$1058,3,FALSE)</f>
        <v>0</v>
      </c>
      <c r="E402" s="61">
        <v>2.9070638235352124</v>
      </c>
      <c r="F402" s="13">
        <v>398</v>
      </c>
    </row>
    <row r="403" spans="2:6" x14ac:dyDescent="0.25">
      <c r="B403" s="142" t="s">
        <v>152</v>
      </c>
      <c r="C403" s="13" t="str">
        <f>VLOOKUP(B403,'личн рез-ты по гонкам_NEW'!$G$1:$M$1058,4,FALSE)</f>
        <v>М</v>
      </c>
      <c r="D403" s="13">
        <f>VLOOKUP(B403,'личн рез-ты по гонкам_NEW'!$G$1:$M$1058,3,FALSE)</f>
        <v>0</v>
      </c>
      <c r="E403" s="61">
        <v>2.904795713399495</v>
      </c>
      <c r="F403" s="13">
        <v>399</v>
      </c>
    </row>
    <row r="404" spans="2:6" x14ac:dyDescent="0.25">
      <c r="B404" s="142" t="s">
        <v>343</v>
      </c>
      <c r="C404" s="13" t="str">
        <f>VLOOKUP(B404,'личн рез-ты по гонкам_NEW'!$G$1:$M$1058,4,FALSE)</f>
        <v>Ж</v>
      </c>
      <c r="D404" s="13">
        <f>VLOOKUP(B404,'личн рез-ты по гонкам_NEW'!$G$1:$M$1058,3,FALSE)</f>
        <v>5172</v>
      </c>
      <c r="E404" s="61">
        <v>2.879365860155497</v>
      </c>
      <c r="F404" s="13">
        <v>400</v>
      </c>
    </row>
    <row r="405" spans="2:6" x14ac:dyDescent="0.25">
      <c r="B405" s="142" t="s">
        <v>722</v>
      </c>
      <c r="C405" s="13" t="str">
        <f>VLOOKUP(B405,'личн рез-ты по гонкам_NEW'!$G$1:$M$1058,4,FALSE)</f>
        <v>М</v>
      </c>
      <c r="D405" s="13">
        <f>VLOOKUP(B405,'личн рез-ты по гонкам_NEW'!$G$1:$M$1058,3,FALSE)</f>
        <v>2534</v>
      </c>
      <c r="E405" s="61">
        <v>2.8752480800292184</v>
      </c>
      <c r="F405" s="13">
        <v>401</v>
      </c>
    </row>
    <row r="406" spans="2:6" x14ac:dyDescent="0.25">
      <c r="B406" s="142" t="s">
        <v>208</v>
      </c>
      <c r="C406" s="13" t="str">
        <f>VLOOKUP(B406,'личн рез-ты по гонкам_NEW'!$G$1:$M$1058,4,FALSE)</f>
        <v>М</v>
      </c>
      <c r="D406" s="13">
        <f>VLOOKUP(B406,'личн рез-ты по гонкам_NEW'!$G$1:$M$1058,3,FALSE)</f>
        <v>0</v>
      </c>
      <c r="E406" s="61">
        <v>2.872226986023577</v>
      </c>
      <c r="F406" s="13">
        <v>402</v>
      </c>
    </row>
    <row r="407" spans="2:6" x14ac:dyDescent="0.25">
      <c r="B407" s="142" t="s">
        <v>297</v>
      </c>
      <c r="C407" s="13" t="str">
        <f>VLOOKUP(B407,'личн рез-ты по гонкам_NEW'!$G$1:$M$1058,4,FALSE)</f>
        <v>М</v>
      </c>
      <c r="D407" s="13">
        <f>VLOOKUP(B407,'личн рез-ты по гонкам_NEW'!$G$1:$M$1058,3,FALSE)</f>
        <v>0</v>
      </c>
      <c r="E407" s="61">
        <v>2.8601929130789703</v>
      </c>
      <c r="F407" s="13">
        <v>403</v>
      </c>
    </row>
    <row r="408" spans="2:6" x14ac:dyDescent="0.25">
      <c r="B408" s="142" t="s">
        <v>500</v>
      </c>
      <c r="C408" s="13" t="str">
        <f>VLOOKUP(B408,'личн рез-ты по гонкам_NEW'!$G$1:$M$1058,4,FALSE)</f>
        <v>Ж</v>
      </c>
      <c r="D408" s="13">
        <f>VLOOKUP(B408,'личн рез-ты по гонкам_NEW'!$G$1:$M$1058,3,FALSE)</f>
        <v>5237</v>
      </c>
      <c r="E408" s="61">
        <v>2.8580046894477342</v>
      </c>
      <c r="F408" s="13">
        <v>404</v>
      </c>
    </row>
    <row r="409" spans="2:6" x14ac:dyDescent="0.25">
      <c r="B409" s="142" t="s">
        <v>560</v>
      </c>
      <c r="C409" s="13" t="str">
        <f>VLOOKUP(B409,'личн рез-ты по гонкам_NEW'!$G$1:$M$1058,4,FALSE)</f>
        <v>Ж</v>
      </c>
      <c r="D409" s="13">
        <f>VLOOKUP(B409,'личн рез-ты по гонкам_NEW'!$G$1:$M$1058,3,FALSE)</f>
        <v>5762</v>
      </c>
      <c r="E409" s="61">
        <v>2.8530776264144104</v>
      </c>
      <c r="F409" s="13">
        <v>405</v>
      </c>
    </row>
    <row r="410" spans="2:6" x14ac:dyDescent="0.25">
      <c r="B410" s="142" t="s">
        <v>165</v>
      </c>
      <c r="C410" s="13" t="str">
        <f>VLOOKUP(B410,'личн рез-ты по гонкам_NEW'!$G$1:$M$1058,4,FALSE)</f>
        <v>М</v>
      </c>
      <c r="D410" s="13">
        <f>VLOOKUP(B410,'личн рез-ты по гонкам_NEW'!$G$1:$M$1058,3,FALSE)</f>
        <v>4970</v>
      </c>
      <c r="E410" s="61">
        <v>2.8374861877562729</v>
      </c>
      <c r="F410" s="13">
        <v>406</v>
      </c>
    </row>
    <row r="411" spans="2:6" x14ac:dyDescent="0.25">
      <c r="B411" s="142" t="s">
        <v>757</v>
      </c>
      <c r="C411" s="13" t="str">
        <f>VLOOKUP(B411,'личн рез-ты по гонкам_NEW'!$G$1:$M$1058,4,FALSE)</f>
        <v>Ж</v>
      </c>
      <c r="D411" s="13">
        <f>VLOOKUP(B411,'личн рез-ты по гонкам_NEW'!$G$1:$M$1058,3,FALSE)</f>
        <v>6132</v>
      </c>
      <c r="E411" s="61">
        <v>2.8367865342165204</v>
      </c>
      <c r="F411" s="13">
        <v>407</v>
      </c>
    </row>
    <row r="412" spans="2:6" x14ac:dyDescent="0.25">
      <c r="B412" s="142" t="s">
        <v>710</v>
      </c>
      <c r="C412" s="13" t="str">
        <f>VLOOKUP(B412,'личн рез-ты по гонкам_NEW'!$G$1:$M$1058,4,FALSE)</f>
        <v>М</v>
      </c>
      <c r="D412" s="13">
        <f>VLOOKUP(B412,'личн рез-ты по гонкам_NEW'!$G$1:$M$1058,3,FALSE)</f>
        <v>0</v>
      </c>
      <c r="E412" s="61">
        <v>2.8280406980796555</v>
      </c>
      <c r="F412" s="13">
        <v>408</v>
      </c>
    </row>
    <row r="413" spans="2:6" x14ac:dyDescent="0.25">
      <c r="B413" s="142" t="s">
        <v>178</v>
      </c>
      <c r="C413" s="13" t="str">
        <f>VLOOKUP(B413,'личн рез-ты по гонкам_NEW'!$G$1:$M$1058,4,FALSE)</f>
        <v>Ж</v>
      </c>
      <c r="D413" s="13">
        <f>VLOOKUP(B413,'личн рез-ты по гонкам_NEW'!$G$1:$M$1058,3,FALSE)</f>
        <v>0</v>
      </c>
      <c r="E413" s="61">
        <v>2.8108498020059565</v>
      </c>
      <c r="F413" s="13">
        <v>409</v>
      </c>
    </row>
    <row r="414" spans="2:6" x14ac:dyDescent="0.25">
      <c r="B414" s="142" t="s">
        <v>225</v>
      </c>
      <c r="C414" s="13" t="str">
        <f>VLOOKUP(B414,'личн рез-ты по гонкам_NEW'!$G$1:$M$1058,4,FALSE)</f>
        <v>М</v>
      </c>
      <c r="D414" s="13">
        <f>VLOOKUP(B414,'личн рез-ты по гонкам_NEW'!$G$1:$M$1058,3,FALSE)</f>
        <v>4458</v>
      </c>
      <c r="E414" s="61">
        <v>2.7786692215145798</v>
      </c>
      <c r="F414" s="13">
        <v>410</v>
      </c>
    </row>
    <row r="415" spans="2:6" x14ac:dyDescent="0.25">
      <c r="B415" s="142" t="s">
        <v>211</v>
      </c>
      <c r="C415" s="13" t="str">
        <f>VLOOKUP(B415,'личн рез-ты по гонкам_NEW'!$G$1:$M$1058,4,FALSE)</f>
        <v>М</v>
      </c>
      <c r="D415" s="13">
        <f>VLOOKUP(B415,'личн рез-ты по гонкам_NEW'!$G$1:$M$1058,3,FALSE)</f>
        <v>0</v>
      </c>
      <c r="E415" s="61">
        <v>2.7696923689338835</v>
      </c>
      <c r="F415" s="13">
        <v>411</v>
      </c>
    </row>
    <row r="416" spans="2:6" x14ac:dyDescent="0.25">
      <c r="B416" s="142" t="s">
        <v>212</v>
      </c>
      <c r="C416" s="13" t="str">
        <f>VLOOKUP(B416,'личн рез-ты по гонкам_NEW'!$G$1:$M$1058,4,FALSE)</f>
        <v>М</v>
      </c>
      <c r="D416" s="13">
        <f>VLOOKUP(B416,'личн рез-ты по гонкам_NEW'!$G$1:$M$1058,3,FALSE)</f>
        <v>0</v>
      </c>
      <c r="E416" s="61">
        <v>2.7660375032659004</v>
      </c>
      <c r="F416" s="13">
        <v>412</v>
      </c>
    </row>
    <row r="417" spans="2:6" x14ac:dyDescent="0.25">
      <c r="B417" s="142" t="s">
        <v>782</v>
      </c>
      <c r="C417" s="13" t="str">
        <f>VLOOKUP(B417,'личн рез-ты по гонкам_NEW'!$G$1:$M$1058,4,FALSE)</f>
        <v>М</v>
      </c>
      <c r="D417" s="13">
        <f>VLOOKUP(B417,'личн рез-ты по гонкам_NEW'!$G$1:$M$1058,3,FALSE)</f>
        <v>2629</v>
      </c>
      <c r="E417" s="61">
        <v>2.7364909753795783</v>
      </c>
      <c r="F417" s="13">
        <v>413</v>
      </c>
    </row>
    <row r="418" spans="2:6" x14ac:dyDescent="0.25">
      <c r="B418" s="142" t="s">
        <v>606</v>
      </c>
      <c r="C418" s="13" t="str">
        <f>VLOOKUP(B418,'личн рез-ты по гонкам_NEW'!$G$1:$M$1058,4,FALSE)</f>
        <v>Ж</v>
      </c>
      <c r="D418" s="13">
        <f>VLOOKUP(B418,'личн рез-ты по гонкам_NEW'!$G$1:$M$1058,3,FALSE)</f>
        <v>1559</v>
      </c>
      <c r="E418" s="61">
        <v>2.7237772569492993</v>
      </c>
      <c r="F418" s="13">
        <v>414</v>
      </c>
    </row>
    <row r="419" spans="2:6" x14ac:dyDescent="0.25">
      <c r="B419" s="142" t="s">
        <v>270</v>
      </c>
      <c r="C419" s="13" t="str">
        <f>VLOOKUP(B419,'личн рез-ты по гонкам_NEW'!$G$1:$M$1058,4,FALSE)</f>
        <v>М</v>
      </c>
      <c r="D419" s="13">
        <f>VLOOKUP(B419,'личн рез-ты по гонкам_NEW'!$G$1:$M$1058,3,FALSE)</f>
        <v>5095</v>
      </c>
      <c r="E419" s="61">
        <v>2.7134186423471967</v>
      </c>
      <c r="F419" s="13">
        <v>415</v>
      </c>
    </row>
    <row r="420" spans="2:6" x14ac:dyDescent="0.25">
      <c r="B420" s="142" t="s">
        <v>758</v>
      </c>
      <c r="C420" s="13" t="str">
        <f>VLOOKUP(B420,'личн рез-ты по гонкам_NEW'!$G$1:$M$1058,4,FALSE)</f>
        <v>Ж</v>
      </c>
      <c r="D420" s="13">
        <f>VLOOKUP(B420,'личн рез-ты по гонкам_NEW'!$G$1:$M$1058,3,FALSE)</f>
        <v>4611</v>
      </c>
      <c r="E420" s="61">
        <v>2.7045963248681932</v>
      </c>
      <c r="F420" s="13">
        <v>416</v>
      </c>
    </row>
    <row r="421" spans="2:6" x14ac:dyDescent="0.25">
      <c r="B421" s="142" t="s">
        <v>783</v>
      </c>
      <c r="C421" s="13" t="str">
        <f>VLOOKUP(B421,'личн рез-ты по гонкам_NEW'!$G$1:$M$1058,4,FALSE)</f>
        <v>М</v>
      </c>
      <c r="D421" s="13">
        <f>VLOOKUP(B421,'личн рез-ты по гонкам_NEW'!$G$1:$M$1058,3,FALSE)</f>
        <v>5528</v>
      </c>
      <c r="E421" s="61">
        <v>2.6973544712754052</v>
      </c>
      <c r="F421" s="13">
        <v>417</v>
      </c>
    </row>
    <row r="422" spans="2:6" x14ac:dyDescent="0.25">
      <c r="B422" s="142" t="s">
        <v>244</v>
      </c>
      <c r="C422" s="13" t="str">
        <f>VLOOKUP(B422,'личн рез-ты по гонкам_NEW'!$G$1:$M$1058,4,FALSE)</f>
        <v>М</v>
      </c>
      <c r="D422" s="13">
        <f>VLOOKUP(B422,'личн рез-ты по гонкам_NEW'!$G$1:$M$1058,3,FALSE)</f>
        <v>4029</v>
      </c>
      <c r="E422" s="61">
        <v>2.6823569697092617</v>
      </c>
      <c r="F422" s="13">
        <v>418</v>
      </c>
    </row>
    <row r="423" spans="2:6" x14ac:dyDescent="0.25">
      <c r="B423" s="142" t="s">
        <v>362</v>
      </c>
      <c r="C423" s="13" t="str">
        <f>VLOOKUP(B423,'личн рез-ты по гонкам_NEW'!$G$1:$M$1058,4,FALSE)</f>
        <v>М</v>
      </c>
      <c r="D423" s="13">
        <f>VLOOKUP(B423,'личн рез-ты по гонкам_NEW'!$G$1:$M$1058,3,FALSE)</f>
        <v>2929</v>
      </c>
      <c r="E423" s="61">
        <v>2.6813307869955181</v>
      </c>
      <c r="F423" s="13">
        <v>419</v>
      </c>
    </row>
    <row r="424" spans="2:6" x14ac:dyDescent="0.25">
      <c r="B424" s="142" t="s">
        <v>714</v>
      </c>
      <c r="C424" s="13" t="str">
        <f>VLOOKUP(B424,'личн рез-ты по гонкам_NEW'!$G$1:$M$1058,4,FALSE)</f>
        <v>М</v>
      </c>
      <c r="D424" s="13">
        <f>VLOOKUP(B424,'личн рез-ты по гонкам_NEW'!$G$1:$M$1058,3,FALSE)</f>
        <v>0</v>
      </c>
      <c r="E424" s="61">
        <v>2.6795728082897878</v>
      </c>
      <c r="F424" s="13">
        <v>420</v>
      </c>
    </row>
    <row r="425" spans="2:6" x14ac:dyDescent="0.25">
      <c r="B425" s="142" t="s">
        <v>573</v>
      </c>
      <c r="C425" s="13" t="str">
        <f>VLOOKUP(B425,'личн рез-ты по гонкам_NEW'!$G$1:$M$1058,4,FALSE)</f>
        <v>М</v>
      </c>
      <c r="D425" s="13" t="str">
        <f>VLOOKUP(B425,'личн рез-ты по гонкам_NEW'!$G$1:$M$1058,3,FALSE)</f>
        <v/>
      </c>
      <c r="E425" s="61">
        <v>2.67685552291826</v>
      </c>
      <c r="F425" s="13">
        <v>421</v>
      </c>
    </row>
    <row r="426" spans="2:6" x14ac:dyDescent="0.25">
      <c r="B426" s="142" t="s">
        <v>514</v>
      </c>
      <c r="C426" s="13" t="str">
        <f>VLOOKUP(B426,'личн рез-ты по гонкам_NEW'!$G$1:$M$1058,4,FALSE)</f>
        <v>М</v>
      </c>
      <c r="D426" s="13">
        <f>VLOOKUP(B426,'личн рез-ты по гонкам_NEW'!$G$1:$M$1058,3,FALSE)</f>
        <v>5283</v>
      </c>
      <c r="E426" s="61">
        <v>2.6650480592180248</v>
      </c>
      <c r="F426" s="13">
        <v>422</v>
      </c>
    </row>
    <row r="427" spans="2:6" x14ac:dyDescent="0.25">
      <c r="B427" s="142" t="s">
        <v>170</v>
      </c>
      <c r="C427" s="13" t="str">
        <f>VLOOKUP(B427,'личн рез-ты по гонкам_NEW'!$G$1:$M$1058,4,FALSE)</f>
        <v>М</v>
      </c>
      <c r="D427" s="13">
        <f>VLOOKUP(B427,'личн рез-ты по гонкам_NEW'!$G$1:$M$1058,3,FALSE)</f>
        <v>4589</v>
      </c>
      <c r="E427" s="61">
        <v>2.664937310006692</v>
      </c>
      <c r="F427" s="13">
        <v>423</v>
      </c>
    </row>
    <row r="428" spans="2:6" x14ac:dyDescent="0.25">
      <c r="B428" s="142" t="s">
        <v>547</v>
      </c>
      <c r="C428" s="13" t="str">
        <f>VLOOKUP(B428,'личн рез-ты по гонкам_NEW'!$G$1:$M$1058,4,FALSE)</f>
        <v>М</v>
      </c>
      <c r="D428" s="13">
        <f>VLOOKUP(B428,'личн рез-ты по гонкам_NEW'!$G$1:$M$1058,3,FALSE)</f>
        <v>5368</v>
      </c>
      <c r="E428" s="61">
        <v>2.6611585883156446</v>
      </c>
      <c r="F428" s="13">
        <v>424</v>
      </c>
    </row>
    <row r="429" spans="2:6" x14ac:dyDescent="0.25">
      <c r="B429" s="142" t="s">
        <v>235</v>
      </c>
      <c r="C429" s="13" t="str">
        <f>VLOOKUP(B429,'личн рез-ты по гонкам_NEW'!$G$1:$M$1058,4,FALSE)</f>
        <v>М</v>
      </c>
      <c r="D429" s="13">
        <f>VLOOKUP(B429,'личн рез-ты по гонкам_NEW'!$G$1:$M$1058,3,FALSE)</f>
        <v>3028</v>
      </c>
      <c r="E429" s="61">
        <v>2.640241475720809</v>
      </c>
      <c r="F429" s="13">
        <v>425</v>
      </c>
    </row>
    <row r="430" spans="2:6" x14ac:dyDescent="0.25">
      <c r="B430" s="142" t="s">
        <v>493</v>
      </c>
      <c r="C430" s="13" t="str">
        <f>VLOOKUP(B430,'личн рез-ты по гонкам_NEW'!$G$1:$M$1058,4,FALSE)</f>
        <v>М</v>
      </c>
      <c r="D430" s="13">
        <f>VLOOKUP(B430,'личн рез-ты по гонкам_NEW'!$G$1:$M$1058,3,FALSE)</f>
        <v>820</v>
      </c>
      <c r="E430" s="61">
        <v>2.6267734852305336</v>
      </c>
      <c r="F430" s="13">
        <v>426</v>
      </c>
    </row>
    <row r="431" spans="2:6" x14ac:dyDescent="0.25">
      <c r="B431" s="142" t="s">
        <v>515</v>
      </c>
      <c r="C431" s="13" t="str">
        <f>VLOOKUP(B431,'личн рез-ты по гонкам_NEW'!$G$1:$M$1058,4,FALSE)</f>
        <v>М</v>
      </c>
      <c r="D431" s="13">
        <f>VLOOKUP(B431,'личн рез-ты по гонкам_NEW'!$G$1:$M$1058,3,FALSE)</f>
        <v>279</v>
      </c>
      <c r="E431" s="61">
        <v>2.6240822422799628</v>
      </c>
      <c r="F431" s="13">
        <v>427</v>
      </c>
    </row>
    <row r="432" spans="2:6" x14ac:dyDescent="0.25">
      <c r="B432" s="142" t="s">
        <v>397</v>
      </c>
      <c r="C432" s="13" t="str">
        <f>VLOOKUP(B432,'личн рез-ты по гонкам_NEW'!$G$1:$M$1058,4,FALSE)</f>
        <v>М</v>
      </c>
      <c r="D432" s="13">
        <f>VLOOKUP(B432,'личн рез-ты по гонкам_NEW'!$G$1:$M$1058,3,FALSE)</f>
        <v>5134</v>
      </c>
      <c r="E432" s="61">
        <v>2.6138173591314864</v>
      </c>
      <c r="F432" s="13">
        <v>428</v>
      </c>
    </row>
    <row r="433" spans="2:6" x14ac:dyDescent="0.25">
      <c r="B433" s="142" t="s">
        <v>428</v>
      </c>
      <c r="C433" s="13" t="str">
        <f>VLOOKUP(B433,'личн рез-ты по гонкам_NEW'!$G$1:$M$1058,4,FALSE)</f>
        <v>Ж</v>
      </c>
      <c r="D433" s="13">
        <f>VLOOKUP(B433,'личн рез-ты по гонкам_NEW'!$G$1:$M$1058,3,FALSE)</f>
        <v>5143</v>
      </c>
      <c r="E433" s="61">
        <v>2.6092043616499101</v>
      </c>
      <c r="F433" s="13">
        <v>429</v>
      </c>
    </row>
    <row r="434" spans="2:6" x14ac:dyDescent="0.25">
      <c r="B434" s="142" t="s">
        <v>352</v>
      </c>
      <c r="C434" s="13" t="str">
        <f>VLOOKUP(B434,'личн рез-ты по гонкам_NEW'!$G$1:$M$1058,4,FALSE)</f>
        <v>М</v>
      </c>
      <c r="D434" s="13">
        <f>VLOOKUP(B434,'личн рез-ты по гонкам_NEW'!$G$1:$M$1058,3,FALSE)</f>
        <v>5185</v>
      </c>
      <c r="E434" s="61">
        <v>2.6031628721202793</v>
      </c>
      <c r="F434" s="13">
        <v>430</v>
      </c>
    </row>
    <row r="435" spans="2:6" x14ac:dyDescent="0.25">
      <c r="B435" s="142" t="s">
        <v>501</v>
      </c>
      <c r="C435" s="13" t="str">
        <f>VLOOKUP(B435,'личн рез-ты по гонкам_NEW'!$G$1:$M$1058,4,FALSE)</f>
        <v>Ж</v>
      </c>
      <c r="D435" s="13">
        <f>VLOOKUP(B435,'личн рез-ты по гонкам_NEW'!$G$1:$M$1058,3,FALSE)</f>
        <v>1164</v>
      </c>
      <c r="E435" s="61">
        <v>2.6011800961252041</v>
      </c>
      <c r="F435" s="13">
        <v>431</v>
      </c>
    </row>
    <row r="436" spans="2:6" x14ac:dyDescent="0.25">
      <c r="B436" s="142" t="s">
        <v>652</v>
      </c>
      <c r="C436" s="13" t="str">
        <f>VLOOKUP(B436,'личн рез-ты по гонкам_NEW'!$G$1:$M$1058,4,FALSE)</f>
        <v>М</v>
      </c>
      <c r="D436" s="13">
        <f>VLOOKUP(B436,'личн рез-ты по гонкам_NEW'!$G$1:$M$1058,3,FALSE)</f>
        <v>0</v>
      </c>
      <c r="E436" s="61">
        <v>2.6008497383150733</v>
      </c>
      <c r="F436" s="13">
        <v>432</v>
      </c>
    </row>
    <row r="437" spans="2:6" x14ac:dyDescent="0.25">
      <c r="B437" s="142" t="s">
        <v>179</v>
      </c>
      <c r="C437" s="13" t="str">
        <f>VLOOKUP(B437,'личн рез-ты по гонкам_NEW'!$G$1:$M$1058,4,FALSE)</f>
        <v>Ж</v>
      </c>
      <c r="D437" s="13">
        <f>VLOOKUP(B437,'личн рез-ты по гонкам_NEW'!$G$1:$M$1058,3,FALSE)</f>
        <v>0</v>
      </c>
      <c r="E437" s="61">
        <v>2.6000403389322879</v>
      </c>
      <c r="F437" s="13">
        <v>433</v>
      </c>
    </row>
    <row r="438" spans="2:6" x14ac:dyDescent="0.25">
      <c r="B438" s="142" t="s">
        <v>399</v>
      </c>
      <c r="C438" s="13" t="str">
        <f>VLOOKUP(B438,'личн рез-ты по гонкам_NEW'!$G$1:$M$1058,4,FALSE)</f>
        <v>М</v>
      </c>
      <c r="D438" s="13">
        <f>VLOOKUP(B438,'личн рез-ты по гонкам_NEW'!$G$1:$M$1058,3,FALSE)</f>
        <v>0</v>
      </c>
      <c r="E438" s="61">
        <v>2.5822955425699572</v>
      </c>
      <c r="F438" s="13">
        <v>434</v>
      </c>
    </row>
    <row r="439" spans="2:6" x14ac:dyDescent="0.25">
      <c r="B439" s="142" t="s">
        <v>636</v>
      </c>
      <c r="C439" s="13" t="str">
        <f>VLOOKUP(B439,'личн рез-ты по гонкам_NEW'!$G$1:$M$1058,4,FALSE)</f>
        <v>М</v>
      </c>
      <c r="D439" s="13">
        <f>VLOOKUP(B439,'личн рез-ты по гонкам_NEW'!$G$1:$M$1058,3,FALSE)</f>
        <v>5593</v>
      </c>
      <c r="E439" s="61">
        <v>2.574916722831575</v>
      </c>
      <c r="F439" s="13">
        <v>435</v>
      </c>
    </row>
    <row r="440" spans="2:6" x14ac:dyDescent="0.25">
      <c r="B440" s="142" t="s">
        <v>153</v>
      </c>
      <c r="C440" s="13" t="str">
        <f>VLOOKUP(B440,'личн рез-ты по гонкам_NEW'!$G$1:$M$1058,4,FALSE)</f>
        <v>М</v>
      </c>
      <c r="D440" s="13">
        <f>VLOOKUP(B440,'личн рез-ты по гонкам_NEW'!$G$1:$M$1058,3,FALSE)</f>
        <v>0</v>
      </c>
      <c r="E440" s="61">
        <v>2.571985309299428</v>
      </c>
      <c r="F440" s="13">
        <v>436</v>
      </c>
    </row>
    <row r="441" spans="2:6" x14ac:dyDescent="0.25">
      <c r="B441" s="142" t="s">
        <v>516</v>
      </c>
      <c r="C441" s="13" t="str">
        <f>VLOOKUP(B441,'личн рез-ты по гонкам_NEW'!$G$1:$M$1058,4,FALSE)</f>
        <v>М</v>
      </c>
      <c r="D441" s="13">
        <f>VLOOKUP(B441,'личн рез-ты по гонкам_NEW'!$G$1:$M$1058,3,FALSE)</f>
        <v>5263</v>
      </c>
      <c r="E441" s="61">
        <v>2.5719805032888647</v>
      </c>
      <c r="F441" s="13">
        <v>437</v>
      </c>
    </row>
    <row r="442" spans="2:6" x14ac:dyDescent="0.25">
      <c r="B442" s="142" t="s">
        <v>240</v>
      </c>
      <c r="C442" s="13" t="str">
        <f>VLOOKUP(B442,'личн рез-ты по гонкам_NEW'!$G$1:$M$1058,4,FALSE)</f>
        <v>М</v>
      </c>
      <c r="D442" s="13">
        <f>VLOOKUP(B442,'личн рез-ты по гонкам_NEW'!$G$1:$M$1058,3,FALSE)</f>
        <v>5184</v>
      </c>
      <c r="E442" s="61">
        <v>2.5669983785888064</v>
      </c>
      <c r="F442" s="13">
        <v>438</v>
      </c>
    </row>
    <row r="443" spans="2:6" x14ac:dyDescent="0.25">
      <c r="B443" s="142" t="s">
        <v>154</v>
      </c>
      <c r="C443" s="13" t="str">
        <f>VLOOKUP(B443,'личн рез-ты по гонкам_NEW'!$G$1:$M$1058,4,FALSE)</f>
        <v>М</v>
      </c>
      <c r="D443" s="13">
        <f>VLOOKUP(B443,'личн рез-ты по гонкам_NEW'!$G$1:$M$1058,3,FALSE)</f>
        <v>0</v>
      </c>
      <c r="E443" s="61">
        <v>2.5653002009459787</v>
      </c>
      <c r="F443" s="13">
        <v>439</v>
      </c>
    </row>
    <row r="444" spans="2:6" x14ac:dyDescent="0.25">
      <c r="B444" s="142" t="s">
        <v>368</v>
      </c>
      <c r="C444" s="13" t="str">
        <f>VLOOKUP(B444,'личн рез-ты по гонкам_NEW'!$G$1:$M$1058,4,FALSE)</f>
        <v>Ж</v>
      </c>
      <c r="D444" s="13">
        <f>VLOOKUP(B444,'личн рез-ты по гонкам_NEW'!$G$1:$M$1058,3,FALSE)</f>
        <v>5178</v>
      </c>
      <c r="E444" s="61">
        <v>2.5509495863026923</v>
      </c>
      <c r="F444" s="13">
        <v>440</v>
      </c>
    </row>
    <row r="445" spans="2:6" x14ac:dyDescent="0.25">
      <c r="B445" s="142" t="s">
        <v>759</v>
      </c>
      <c r="C445" s="13" t="str">
        <f>VLOOKUP(B445,'личн рез-ты по гонкам_NEW'!$G$1:$M$1058,4,FALSE)</f>
        <v>Ж</v>
      </c>
      <c r="D445" s="13">
        <f>VLOOKUP(B445,'личн рез-ты по гонкам_NEW'!$G$1:$M$1058,3,FALSE)</f>
        <v>3963</v>
      </c>
      <c r="E445" s="61">
        <v>2.5506586115603835</v>
      </c>
      <c r="F445" s="13">
        <v>441</v>
      </c>
    </row>
    <row r="446" spans="2:6" x14ac:dyDescent="0.25">
      <c r="B446" s="142" t="s">
        <v>303</v>
      </c>
      <c r="C446" s="13" t="str">
        <f>VLOOKUP(B446,'личн рез-ты по гонкам_NEW'!$G$1:$M$1058,4,FALSE)</f>
        <v>М</v>
      </c>
      <c r="D446" s="13">
        <f>VLOOKUP(B446,'личн рез-ты по гонкам_NEW'!$G$1:$M$1058,3,FALSE)</f>
        <v>4203</v>
      </c>
      <c r="E446" s="61">
        <v>2.5490623236072842</v>
      </c>
      <c r="F446" s="13">
        <v>442</v>
      </c>
    </row>
    <row r="447" spans="2:6" x14ac:dyDescent="0.25">
      <c r="B447" s="142" t="s">
        <v>583</v>
      </c>
      <c r="C447" s="13" t="str">
        <f>VLOOKUP(B447,'личн рез-ты по гонкам_NEW'!$G$1:$M$1058,4,FALSE)</f>
        <v>М</v>
      </c>
      <c r="D447" s="13" t="str">
        <f>VLOOKUP(B447,'личн рез-ты по гонкам_NEW'!$G$1:$M$1058,3,FALSE)</f>
        <v/>
      </c>
      <c r="E447" s="61">
        <v>2.5449662905458474</v>
      </c>
      <c r="F447" s="13">
        <v>443</v>
      </c>
    </row>
    <row r="448" spans="2:6" x14ac:dyDescent="0.25">
      <c r="B448" s="142" t="s">
        <v>261</v>
      </c>
      <c r="C448" s="13" t="str">
        <f>VLOOKUP(B448,'личн рез-ты по гонкам_NEW'!$G$1:$M$1058,4,FALSE)</f>
        <v>М</v>
      </c>
      <c r="D448" s="13">
        <f>VLOOKUP(B448,'личн рез-ты по гонкам_NEW'!$G$1:$M$1058,3,FALSE)</f>
        <v>0</v>
      </c>
      <c r="E448" s="61">
        <v>2.5346024947932957</v>
      </c>
      <c r="F448" s="13">
        <v>444</v>
      </c>
    </row>
    <row r="449" spans="2:6" x14ac:dyDescent="0.25">
      <c r="B449" s="142" t="s">
        <v>448</v>
      </c>
      <c r="C449" s="13" t="str">
        <f>VLOOKUP(B449,'личн рез-ты по гонкам_NEW'!$G$1:$M$1058,4,FALSE)</f>
        <v>М</v>
      </c>
      <c r="D449" s="13">
        <f>VLOOKUP(B449,'личн рез-ты по гонкам_NEW'!$G$1:$M$1058,3,FALSE)</f>
        <v>4627</v>
      </c>
      <c r="E449" s="61">
        <v>2.5339162467229461</v>
      </c>
      <c r="F449" s="13">
        <v>445</v>
      </c>
    </row>
    <row r="450" spans="2:6" x14ac:dyDescent="0.25">
      <c r="B450" s="142" t="s">
        <v>784</v>
      </c>
      <c r="C450" s="13" t="str">
        <f>VLOOKUP(B450,'личн рез-ты по гонкам_NEW'!$G$1:$M$1058,4,FALSE)</f>
        <v>М</v>
      </c>
      <c r="D450" s="13">
        <f>VLOOKUP(B450,'личн рез-ты по гонкам_NEW'!$G$1:$M$1058,3,FALSE)</f>
        <v>3449</v>
      </c>
      <c r="E450" s="61">
        <v>2.5242600998287377</v>
      </c>
      <c r="F450" s="13">
        <v>446</v>
      </c>
    </row>
    <row r="451" spans="2:6" x14ac:dyDescent="0.25">
      <c r="B451" s="142" t="s">
        <v>760</v>
      </c>
      <c r="C451" s="13" t="str">
        <f>VLOOKUP(B451,'личн рез-ты по гонкам_NEW'!$G$1:$M$1058,4,FALSE)</f>
        <v>Ж</v>
      </c>
      <c r="D451" s="13">
        <f>VLOOKUP(B451,'личн рез-ты по гонкам_NEW'!$G$1:$M$1058,3,FALSE)</f>
        <v>337</v>
      </c>
      <c r="E451" s="61">
        <v>2.5102096264514779</v>
      </c>
      <c r="F451" s="13">
        <v>447</v>
      </c>
    </row>
    <row r="452" spans="2:6" x14ac:dyDescent="0.25">
      <c r="B452" s="142" t="s">
        <v>401</v>
      </c>
      <c r="C452" s="13" t="str">
        <f>VLOOKUP(B452,'личн рез-ты по гонкам_NEW'!$G$1:$M$1058,4,FALSE)</f>
        <v>М</v>
      </c>
      <c r="D452" s="13">
        <f>VLOOKUP(B452,'личн рез-ты по гонкам_NEW'!$G$1:$M$1058,3,FALSE)</f>
        <v>0</v>
      </c>
      <c r="E452" s="61">
        <v>2.4974854829931101</v>
      </c>
      <c r="F452" s="13">
        <v>448</v>
      </c>
    </row>
    <row r="453" spans="2:6" x14ac:dyDescent="0.25">
      <c r="B453" s="142" t="s">
        <v>254</v>
      </c>
      <c r="C453" s="13" t="str">
        <f>VLOOKUP(B453,'личн рез-ты по гонкам_NEW'!$G$1:$M$1058,4,FALSE)</f>
        <v>Ж</v>
      </c>
      <c r="D453" s="13">
        <f>VLOOKUP(B453,'личн рез-ты по гонкам_NEW'!$G$1:$M$1058,3,FALSE)</f>
        <v>2403</v>
      </c>
      <c r="E453" s="61">
        <v>2.4954640970602826</v>
      </c>
      <c r="F453" s="13">
        <v>449</v>
      </c>
    </row>
    <row r="454" spans="2:6" x14ac:dyDescent="0.25">
      <c r="B454" s="142" t="s">
        <v>715</v>
      </c>
      <c r="C454" s="13" t="str">
        <f>VLOOKUP(B454,'личн рез-ты по гонкам_NEW'!$G$1:$M$1058,4,FALSE)</f>
        <v>М</v>
      </c>
      <c r="D454" s="13">
        <f>VLOOKUP(B454,'личн рез-ты по гонкам_NEW'!$G$1:$M$1058,3,FALSE)</f>
        <v>5127</v>
      </c>
      <c r="E454" s="61">
        <v>2.4785824093753721</v>
      </c>
      <c r="F454" s="13">
        <v>450</v>
      </c>
    </row>
    <row r="455" spans="2:6" x14ac:dyDescent="0.25">
      <c r="B455" s="142" t="s">
        <v>785</v>
      </c>
      <c r="C455" s="13" t="str">
        <f>VLOOKUP(B455,'личн рез-ты по гонкам_NEW'!$G$1:$M$1058,4,FALSE)</f>
        <v>М</v>
      </c>
      <c r="D455" s="13" t="str">
        <f>VLOOKUP(B455,'личн рез-ты по гонкам_NEW'!$G$1:$M$1058,3,FALSE)</f>
        <v/>
      </c>
      <c r="E455" s="61">
        <v>2.4611288692332476</v>
      </c>
      <c r="F455" s="13">
        <v>451</v>
      </c>
    </row>
    <row r="456" spans="2:6" x14ac:dyDescent="0.25">
      <c r="B456" s="142" t="s">
        <v>449</v>
      </c>
      <c r="C456" s="13" t="str">
        <f>VLOOKUP(B456,'личн рез-ты по гонкам_NEW'!$G$1:$M$1058,4,FALSE)</f>
        <v>М</v>
      </c>
      <c r="D456" s="13">
        <f>VLOOKUP(B456,'личн рез-ты по гонкам_NEW'!$G$1:$M$1058,3,FALSE)</f>
        <v>3541</v>
      </c>
      <c r="E456" s="61">
        <v>2.4518519999105211</v>
      </c>
      <c r="F456" s="13">
        <v>452</v>
      </c>
    </row>
    <row r="457" spans="2:6" x14ac:dyDescent="0.25">
      <c r="B457" s="142" t="s">
        <v>168</v>
      </c>
      <c r="C457" s="13" t="str">
        <f>VLOOKUP(B457,'личн рез-ты по гонкам_NEW'!$G$1:$M$1058,4,FALSE)</f>
        <v>М</v>
      </c>
      <c r="D457" s="13">
        <f>VLOOKUP(B457,'личн рез-ты по гонкам_NEW'!$G$1:$M$1058,3,FALSE)</f>
        <v>2397</v>
      </c>
      <c r="E457" s="61">
        <v>2.4465514230290606</v>
      </c>
      <c r="F457" s="13">
        <v>453</v>
      </c>
    </row>
    <row r="458" spans="2:6" x14ac:dyDescent="0.25">
      <c r="B458" s="142" t="s">
        <v>585</v>
      </c>
      <c r="C458" s="13" t="str">
        <f>VLOOKUP(B458,'личн рез-ты по гонкам_NEW'!$G$1:$M$1058,4,FALSE)</f>
        <v>М</v>
      </c>
      <c r="D458" s="13" t="str">
        <f>VLOOKUP(B458,'личн рез-ты по гонкам_NEW'!$G$1:$M$1058,3,FALSE)</f>
        <v/>
      </c>
      <c r="E458" s="61">
        <v>2.4428029673971121</v>
      </c>
      <c r="F458" s="13">
        <v>454</v>
      </c>
    </row>
    <row r="459" spans="2:6" x14ac:dyDescent="0.25">
      <c r="B459" s="142" t="s">
        <v>353</v>
      </c>
      <c r="C459" s="13" t="str">
        <f>VLOOKUP(B459,'личн рез-ты по гонкам_NEW'!$G$1:$M$1058,4,FALSE)</f>
        <v>М</v>
      </c>
      <c r="D459" s="13">
        <f>VLOOKUP(B459,'личн рез-ты по гонкам_NEW'!$G$1:$M$1058,3,FALSE)</f>
        <v>5196</v>
      </c>
      <c r="E459" s="61">
        <v>2.4388499124453018</v>
      </c>
      <c r="F459" s="13">
        <v>455</v>
      </c>
    </row>
    <row r="460" spans="2:6" x14ac:dyDescent="0.25">
      <c r="B460" s="142" t="s">
        <v>727</v>
      </c>
      <c r="C460" s="13" t="str">
        <f>VLOOKUP(B460,'личн рез-ты по гонкам_NEW'!$G$1:$M$1058,4,FALSE)</f>
        <v>Ж</v>
      </c>
      <c r="D460" s="13" t="str">
        <f>VLOOKUP(B460,'личн рез-ты по гонкам_NEW'!$G$1:$M$1058,3,FALSE)</f>
        <v/>
      </c>
      <c r="E460" s="61">
        <v>2.4326916707947754</v>
      </c>
      <c r="F460" s="13">
        <v>456</v>
      </c>
    </row>
    <row r="461" spans="2:6" x14ac:dyDescent="0.25">
      <c r="B461" s="142" t="s">
        <v>403</v>
      </c>
      <c r="C461" s="13" t="str">
        <f>VLOOKUP(B461,'личн рез-ты по гонкам_NEW'!$G$1:$M$1058,4,FALSE)</f>
        <v>М</v>
      </c>
      <c r="D461" s="13">
        <f>VLOOKUP(B461,'личн рез-ты по гонкам_NEW'!$G$1:$M$1058,3,FALSE)</f>
        <v>0</v>
      </c>
      <c r="E461" s="61">
        <v>2.4270645119716288</v>
      </c>
      <c r="F461" s="13">
        <v>457</v>
      </c>
    </row>
    <row r="462" spans="2:6" x14ac:dyDescent="0.25">
      <c r="B462" s="142" t="s">
        <v>404</v>
      </c>
      <c r="C462" s="13" t="str">
        <f>VLOOKUP(B462,'личн рез-ты по гонкам_NEW'!$G$1:$M$1058,4,FALSE)</f>
        <v>М</v>
      </c>
      <c r="D462" s="13">
        <f>VLOOKUP(B462,'личн рез-ты по гонкам_NEW'!$G$1:$M$1058,3,FALSE)</f>
        <v>3077</v>
      </c>
      <c r="E462" s="61">
        <v>2.4264888628777377</v>
      </c>
      <c r="F462" s="13">
        <v>458</v>
      </c>
    </row>
    <row r="463" spans="2:6" x14ac:dyDescent="0.25">
      <c r="B463" s="142" t="s">
        <v>786</v>
      </c>
      <c r="C463" s="13" t="str">
        <f>VLOOKUP(B463,'личн рез-ты по гонкам_NEW'!$G$1:$M$1058,4,FALSE)</f>
        <v>М</v>
      </c>
      <c r="D463" s="13">
        <f>VLOOKUP(B463,'личн рез-ты по гонкам_NEW'!$G$1:$M$1058,3,FALSE)</f>
        <v>6148</v>
      </c>
      <c r="E463" s="61">
        <v>2.4255390421272893</v>
      </c>
      <c r="F463" s="13">
        <v>459</v>
      </c>
    </row>
    <row r="464" spans="2:6" x14ac:dyDescent="0.25">
      <c r="B464" s="142" t="s">
        <v>156</v>
      </c>
      <c r="C464" s="13" t="str">
        <f>VLOOKUP(B464,'личн рез-ты по гонкам_NEW'!$G$1:$M$1058,4,FALSE)</f>
        <v>М</v>
      </c>
      <c r="D464" s="13">
        <f>VLOOKUP(B464,'личн рез-ты по гонкам_NEW'!$G$1:$M$1058,3,FALSE)</f>
        <v>0</v>
      </c>
      <c r="E464" s="61">
        <v>2.4005495849328451</v>
      </c>
      <c r="F464" s="13">
        <v>460</v>
      </c>
    </row>
    <row r="465" spans="2:6" x14ac:dyDescent="0.25">
      <c r="B465" s="142" t="s">
        <v>157</v>
      </c>
      <c r="C465" s="13" t="str">
        <f>VLOOKUP(B465,'личн рез-ты по гонкам_NEW'!$G$1:$M$1058,4,FALSE)</f>
        <v>М</v>
      </c>
      <c r="D465" s="13">
        <f>VLOOKUP(B465,'личн рез-ты по гонкам_NEW'!$G$1:$M$1058,3,FALSE)</f>
        <v>0</v>
      </c>
      <c r="E465" s="61">
        <v>2.3999388616695918</v>
      </c>
      <c r="F465" s="13">
        <v>461</v>
      </c>
    </row>
    <row r="466" spans="2:6" x14ac:dyDescent="0.25">
      <c r="B466" s="142" t="s">
        <v>381</v>
      </c>
      <c r="C466" s="13" t="str">
        <f>VLOOKUP(B466,'личн рез-ты по гонкам_NEW'!$G$1:$M$1058,4,FALSE)</f>
        <v>Ж</v>
      </c>
      <c r="D466" s="13">
        <f>VLOOKUP(B466,'личн рез-ты по гонкам_NEW'!$G$1:$M$1058,3,FALSE)</f>
        <v>2759</v>
      </c>
      <c r="E466" s="61">
        <v>2.3826023807546841</v>
      </c>
      <c r="F466" s="13">
        <v>462</v>
      </c>
    </row>
    <row r="467" spans="2:6" x14ac:dyDescent="0.25">
      <c r="B467" s="142" t="s">
        <v>215</v>
      </c>
      <c r="C467" s="13" t="str">
        <f>VLOOKUP(B467,'личн рез-ты по гонкам_NEW'!$G$1:$M$1058,4,FALSE)</f>
        <v>М</v>
      </c>
      <c r="D467" s="13">
        <f>VLOOKUP(B467,'личн рез-ты по гонкам_NEW'!$G$1:$M$1058,3,FALSE)</f>
        <v>0</v>
      </c>
      <c r="E467" s="61">
        <v>2.3758751407817518</v>
      </c>
      <c r="F467" s="13">
        <v>463</v>
      </c>
    </row>
    <row r="468" spans="2:6" x14ac:dyDescent="0.25">
      <c r="B468" s="142" t="s">
        <v>182</v>
      </c>
      <c r="C468" s="13" t="str">
        <f>VLOOKUP(B468,'личн рез-ты по гонкам_NEW'!$G$1:$M$1058,4,FALSE)</f>
        <v>Ж</v>
      </c>
      <c r="D468" s="13">
        <f>VLOOKUP(B468,'личн рез-ты по гонкам_NEW'!$G$1:$M$1058,3,FALSE)</f>
        <v>0</v>
      </c>
      <c r="E468" s="61">
        <v>2.3746873097263204</v>
      </c>
      <c r="F468" s="13">
        <v>464</v>
      </c>
    </row>
    <row r="469" spans="2:6" x14ac:dyDescent="0.25">
      <c r="B469" s="142" t="s">
        <v>184</v>
      </c>
      <c r="C469" s="13" t="str">
        <f>VLOOKUP(B469,'личн рез-ты по гонкам_NEW'!$G$1:$M$1058,4,FALSE)</f>
        <v>Ж</v>
      </c>
      <c r="D469" s="13">
        <f>VLOOKUP(B469,'личн рез-ты по гонкам_NEW'!$G$1:$M$1058,3,FALSE)</f>
        <v>0</v>
      </c>
      <c r="E469" s="61">
        <v>2.3624698629420715</v>
      </c>
      <c r="F469" s="13">
        <v>465</v>
      </c>
    </row>
    <row r="470" spans="2:6" x14ac:dyDescent="0.25">
      <c r="B470" s="142" t="s">
        <v>405</v>
      </c>
      <c r="C470" s="13" t="str">
        <f>VLOOKUP(B470,'личн рез-ты по гонкам_NEW'!$G$1:$M$1058,4,FALSE)</f>
        <v>М</v>
      </c>
      <c r="D470" s="13">
        <f>VLOOKUP(B470,'личн рез-ты по гонкам_NEW'!$G$1:$M$1058,3,FALSE)</f>
        <v>5151</v>
      </c>
      <c r="E470" s="61">
        <v>2.3613003306384526</v>
      </c>
      <c r="F470" s="13">
        <v>466</v>
      </c>
    </row>
    <row r="471" spans="2:6" x14ac:dyDescent="0.25">
      <c r="B471" s="142" t="s">
        <v>185</v>
      </c>
      <c r="C471" s="13" t="str">
        <f>VLOOKUP(B471,'личн рез-ты по гонкам_NEW'!$G$1:$M$1058,4,FALSE)</f>
        <v>Ж</v>
      </c>
      <c r="D471" s="13">
        <f>VLOOKUP(B471,'личн рез-ты по гонкам_NEW'!$G$1:$M$1058,3,FALSE)</f>
        <v>0</v>
      </c>
      <c r="E471" s="61">
        <v>2.3487125066277401</v>
      </c>
      <c r="F471" s="13">
        <v>467</v>
      </c>
    </row>
    <row r="472" spans="2:6" x14ac:dyDescent="0.25">
      <c r="B472" s="142" t="s">
        <v>626</v>
      </c>
      <c r="C472" s="13" t="str">
        <f>VLOOKUP(B472,'личн рез-ты по гонкам_NEW'!$G$1:$M$1058,4,FALSE)</f>
        <v>М</v>
      </c>
      <c r="D472" s="13">
        <f>VLOOKUP(B472,'личн рез-ты по гонкам_NEW'!$G$1:$M$1058,3,FALSE)</f>
        <v>4220</v>
      </c>
      <c r="E472" s="61">
        <v>2.3416209538988593</v>
      </c>
      <c r="F472" s="13">
        <v>468</v>
      </c>
    </row>
    <row r="473" spans="2:6" x14ac:dyDescent="0.25">
      <c r="B473" s="142" t="s">
        <v>502</v>
      </c>
      <c r="C473" s="13" t="str">
        <f>VLOOKUP(B473,'личн рез-ты по гонкам_NEW'!$G$1:$M$1058,4,FALSE)</f>
        <v>Ж</v>
      </c>
      <c r="D473" s="13">
        <f>VLOOKUP(B473,'личн рез-ты по гонкам_NEW'!$G$1:$M$1058,3,FALSE)</f>
        <v>0</v>
      </c>
      <c r="E473" s="61">
        <v>2.3370307535064176</v>
      </c>
      <c r="F473" s="13">
        <v>469</v>
      </c>
    </row>
    <row r="474" spans="2:6" x14ac:dyDescent="0.25">
      <c r="B474" s="142" t="s">
        <v>832</v>
      </c>
      <c r="C474" s="13" t="str">
        <f>VLOOKUP(B474,'личн рез-ты по гонкам_NEW'!$G$1:$M$1058,4,FALSE)</f>
        <v>М</v>
      </c>
      <c r="D474" s="13">
        <f>VLOOKUP(B474,'личн рез-ты по гонкам_NEW'!$G$1:$M$1058,3,FALSE)</f>
        <v>6131</v>
      </c>
      <c r="E474" s="61">
        <v>2.3302615799778077</v>
      </c>
      <c r="F474" s="13">
        <v>470</v>
      </c>
    </row>
    <row r="475" spans="2:6" x14ac:dyDescent="0.25">
      <c r="B475" s="142" t="s">
        <v>761</v>
      </c>
      <c r="C475" s="13" t="str">
        <f>VLOOKUP(B475,'личн рез-ты по гонкам_NEW'!$G$1:$M$1058,4,FALSE)</f>
        <v>Ж</v>
      </c>
      <c r="D475" s="13">
        <f>VLOOKUP(B475,'личн рез-ты по гонкам_NEW'!$G$1:$M$1058,3,FALSE)</f>
        <v>6088</v>
      </c>
      <c r="E475" s="61">
        <v>2.3252688284694902</v>
      </c>
      <c r="F475" s="13">
        <v>471</v>
      </c>
    </row>
    <row r="476" spans="2:6" x14ac:dyDescent="0.25">
      <c r="B476" s="142" t="s">
        <v>159</v>
      </c>
      <c r="C476" s="13" t="str">
        <f>VLOOKUP(B476,'личн рез-ты по гонкам_NEW'!$G$1:$M$1058,4,FALSE)</f>
        <v>М</v>
      </c>
      <c r="D476" s="13">
        <f>VLOOKUP(B476,'личн рез-ты по гонкам_NEW'!$G$1:$M$1058,3,FALSE)</f>
        <v>0</v>
      </c>
      <c r="E476" s="61">
        <v>2.3216927427326088</v>
      </c>
      <c r="F476" s="13">
        <v>472</v>
      </c>
    </row>
    <row r="477" spans="2:6" x14ac:dyDescent="0.25">
      <c r="B477" s="142" t="s">
        <v>450</v>
      </c>
      <c r="C477" s="13" t="str">
        <f>VLOOKUP(B477,'личн рез-ты по гонкам_NEW'!$G$1:$M$1058,4,FALSE)</f>
        <v>М</v>
      </c>
      <c r="D477" s="13">
        <f>VLOOKUP(B477,'личн рез-ты по гонкам_NEW'!$G$1:$M$1058,3,FALSE)</f>
        <v>4968</v>
      </c>
      <c r="E477" s="61">
        <v>2.3115238177734057</v>
      </c>
      <c r="F477" s="13">
        <v>473</v>
      </c>
    </row>
    <row r="478" spans="2:6" x14ac:dyDescent="0.25">
      <c r="B478" s="142" t="s">
        <v>298</v>
      </c>
      <c r="C478" s="13" t="str">
        <f>VLOOKUP(B478,'личн рез-ты по гонкам_NEW'!$G$1:$M$1058,4,FALSE)</f>
        <v>М</v>
      </c>
      <c r="D478" s="13">
        <f>VLOOKUP(B478,'личн рез-ты по гонкам_NEW'!$G$1:$M$1058,3,FALSE)</f>
        <v>0</v>
      </c>
      <c r="E478" s="61">
        <v>2.3100333764168433</v>
      </c>
      <c r="F478" s="13">
        <v>474</v>
      </c>
    </row>
    <row r="479" spans="2:6" x14ac:dyDescent="0.25">
      <c r="B479" s="142" t="s">
        <v>540</v>
      </c>
      <c r="C479" s="13" t="str">
        <f>VLOOKUP(B479,'личн рез-ты по гонкам_NEW'!$G$1:$M$1058,4,FALSE)</f>
        <v>М</v>
      </c>
      <c r="D479" s="13">
        <f>VLOOKUP(B479,'личн рез-ты по гонкам_NEW'!$G$1:$M$1058,3,FALSE)</f>
        <v>0</v>
      </c>
      <c r="E479" s="61">
        <v>2.3032215835105632</v>
      </c>
      <c r="F479" s="13">
        <v>475</v>
      </c>
    </row>
    <row r="480" spans="2:6" x14ac:dyDescent="0.25">
      <c r="B480" s="142" t="s">
        <v>762</v>
      </c>
      <c r="C480" s="13" t="str">
        <f>VLOOKUP(B480,'личн рез-ты по гонкам_NEW'!$G$1:$M$1058,4,FALSE)</f>
        <v>Ж</v>
      </c>
      <c r="D480" s="13">
        <f>VLOOKUP(B480,'личн рез-ты по гонкам_NEW'!$G$1:$M$1058,3,FALSE)</f>
        <v>6124</v>
      </c>
      <c r="E480" s="61">
        <v>2.2956164505078518</v>
      </c>
      <c r="F480" s="13">
        <v>476</v>
      </c>
    </row>
    <row r="481" spans="2:6" x14ac:dyDescent="0.25">
      <c r="B481" s="142" t="s">
        <v>604</v>
      </c>
      <c r="C481" s="13" t="str">
        <f>VLOOKUP(B481,'личн рез-ты по гонкам_NEW'!$G$1:$M$1058,4,FALSE)</f>
        <v>Ж</v>
      </c>
      <c r="D481" s="13">
        <f>VLOOKUP(B481,'личн рез-ты по гонкам_NEW'!$G$1:$M$1058,3,FALSE)</f>
        <v>5639</v>
      </c>
      <c r="E481" s="61">
        <v>2.2936827454807007</v>
      </c>
      <c r="F481" s="13">
        <v>477</v>
      </c>
    </row>
    <row r="482" spans="2:6" x14ac:dyDescent="0.25">
      <c r="B482" s="142" t="s">
        <v>289</v>
      </c>
      <c r="C482" s="13" t="str">
        <f>VLOOKUP(B482,'личн рез-ты по гонкам_NEW'!$G$1:$M$1058,4,FALSE)</f>
        <v>Ж</v>
      </c>
      <c r="D482" s="13">
        <f>VLOOKUP(B482,'личн рез-ты по гонкам_NEW'!$G$1:$M$1058,3,FALSE)</f>
        <v>0</v>
      </c>
      <c r="E482" s="61">
        <v>2.2815044464803202</v>
      </c>
      <c r="F482" s="13">
        <v>478</v>
      </c>
    </row>
    <row r="483" spans="2:6" x14ac:dyDescent="0.25">
      <c r="B483" s="142" t="s">
        <v>280</v>
      </c>
      <c r="C483" s="13" t="str">
        <f>VLOOKUP(B483,'личн рез-ты по гонкам_NEW'!$G$1:$M$1058,4,FALSE)</f>
        <v>М</v>
      </c>
      <c r="D483" s="13">
        <f>VLOOKUP(B483,'личн рез-ты по гонкам_NEW'!$G$1:$M$1058,3,FALSE)</f>
        <v>0</v>
      </c>
      <c r="E483" s="61">
        <v>2.2763743681699462</v>
      </c>
      <c r="F483" s="13">
        <v>479</v>
      </c>
    </row>
    <row r="484" spans="2:6" x14ac:dyDescent="0.25">
      <c r="B484" s="142" t="s">
        <v>217</v>
      </c>
      <c r="C484" s="13" t="str">
        <f>VLOOKUP(B484,'личн рез-ты по гонкам_NEW'!$G$1:$M$1058,4,FALSE)</f>
        <v>М</v>
      </c>
      <c r="D484" s="13">
        <f>VLOOKUP(B484,'личн рез-ты по гонкам_NEW'!$G$1:$M$1058,3,FALSE)</f>
        <v>0</v>
      </c>
      <c r="E484" s="61">
        <v>2.2598976021902768</v>
      </c>
      <c r="F484" s="13">
        <v>480</v>
      </c>
    </row>
    <row r="485" spans="2:6" x14ac:dyDescent="0.25">
      <c r="B485" s="142" t="s">
        <v>218</v>
      </c>
      <c r="C485" s="13" t="str">
        <f>VLOOKUP(B485,'личн рез-ты по гонкам_NEW'!$G$1:$M$1058,4,FALSE)</f>
        <v>М</v>
      </c>
      <c r="D485" s="13">
        <f>VLOOKUP(B485,'личн рез-ты по гонкам_NEW'!$G$1:$M$1058,3,FALSE)</f>
        <v>0</v>
      </c>
      <c r="E485" s="61">
        <v>2.2594992068448412</v>
      </c>
      <c r="F485" s="13">
        <v>481</v>
      </c>
    </row>
    <row r="486" spans="2:6" x14ac:dyDescent="0.25">
      <c r="B486" s="142" t="s">
        <v>219</v>
      </c>
      <c r="C486" s="13" t="str">
        <f>VLOOKUP(B486,'личн рез-ты по гонкам_NEW'!$G$1:$M$1058,4,FALSE)</f>
        <v>М</v>
      </c>
      <c r="D486" s="13">
        <f>VLOOKUP(B486,'личн рез-ты по гонкам_NEW'!$G$1:$M$1058,3,FALSE)</f>
        <v>0</v>
      </c>
      <c r="E486" s="61">
        <v>2.2460093002769761</v>
      </c>
      <c r="F486" s="13">
        <v>482</v>
      </c>
    </row>
    <row r="487" spans="2:6" x14ac:dyDescent="0.25">
      <c r="B487" s="142" t="s">
        <v>787</v>
      </c>
      <c r="C487" s="13" t="str">
        <f>VLOOKUP(B487,'личн рез-ты по гонкам_NEW'!$G$1:$M$1058,4,FALSE)</f>
        <v>М</v>
      </c>
      <c r="D487" s="13" t="str">
        <f>VLOOKUP(B487,'личн рез-ты по гонкам_NEW'!$G$1:$M$1058,3,FALSE)</f>
        <v/>
      </c>
      <c r="E487" s="61">
        <v>2.2459077259338049</v>
      </c>
      <c r="F487" s="13">
        <v>483</v>
      </c>
    </row>
    <row r="488" spans="2:6" x14ac:dyDescent="0.25">
      <c r="B488" s="142" t="s">
        <v>371</v>
      </c>
      <c r="C488" s="13" t="str">
        <f>VLOOKUP(B488,'личн рез-ты по гонкам_NEW'!$G$1:$M$1058,4,FALSE)</f>
        <v>Ж</v>
      </c>
      <c r="D488" s="13">
        <f>VLOOKUP(B488,'личн рез-ты по гонкам_NEW'!$G$1:$M$1058,3,FALSE)</f>
        <v>5174</v>
      </c>
      <c r="E488" s="61">
        <v>2.2402827683613888</v>
      </c>
      <c r="F488" s="13">
        <v>484</v>
      </c>
    </row>
    <row r="489" spans="2:6" x14ac:dyDescent="0.25">
      <c r="B489" s="142" t="s">
        <v>805</v>
      </c>
      <c r="C489" s="13" t="str">
        <f>VLOOKUP(B489,'личн рез-ты по гонкам_NEW'!$G$1:$M$1058,4,FALSE)</f>
        <v>М</v>
      </c>
      <c r="D489" s="13">
        <f>VLOOKUP(B489,'личн рез-ты по гонкам_NEW'!$G$1:$M$1058,3,FALSE)</f>
        <v>1955</v>
      </c>
      <c r="E489" s="61">
        <v>2.2345776880641215</v>
      </c>
      <c r="F489" s="13">
        <v>485</v>
      </c>
    </row>
    <row r="490" spans="2:6" x14ac:dyDescent="0.25">
      <c r="B490" s="142" t="s">
        <v>705</v>
      </c>
      <c r="C490" s="13" t="str">
        <f>VLOOKUP(B490,'личн рез-ты по гонкам_NEW'!$G$1:$M$1058,4,FALSE)</f>
        <v>Ж</v>
      </c>
      <c r="D490" s="13">
        <f>VLOOKUP(B490,'личн рез-ты по гонкам_NEW'!$G$1:$M$1058,3,FALSE)</f>
        <v>0</v>
      </c>
      <c r="E490" s="61">
        <v>2.226316405432863</v>
      </c>
      <c r="F490" s="13">
        <v>486</v>
      </c>
    </row>
    <row r="491" spans="2:6" x14ac:dyDescent="0.25">
      <c r="B491" s="142" t="s">
        <v>723</v>
      </c>
      <c r="C491" s="13" t="str">
        <f>VLOOKUP(B491,'личн рез-ты по гонкам_NEW'!$G$1:$M$1058,4,FALSE)</f>
        <v>М</v>
      </c>
      <c r="D491" s="13">
        <f>VLOOKUP(B491,'личн рез-ты по гонкам_NEW'!$G$1:$M$1058,3,FALSE)</f>
        <v>5117</v>
      </c>
      <c r="E491" s="61">
        <v>2.2241844188271971</v>
      </c>
      <c r="F491" s="13">
        <v>487</v>
      </c>
    </row>
    <row r="492" spans="2:6" x14ac:dyDescent="0.25">
      <c r="B492" s="142" t="s">
        <v>290</v>
      </c>
      <c r="C492" s="13" t="str">
        <f>VLOOKUP(B492,'личн рез-ты по гонкам_NEW'!$G$1:$M$1058,4,FALSE)</f>
        <v>Ж</v>
      </c>
      <c r="D492" s="13">
        <f>VLOOKUP(B492,'личн рез-ты по гонкам_NEW'!$G$1:$M$1058,3,FALSE)</f>
        <v>0</v>
      </c>
      <c r="E492" s="61">
        <v>2.2211825101882274</v>
      </c>
      <c r="F492" s="13">
        <v>488</v>
      </c>
    </row>
    <row r="493" spans="2:6" x14ac:dyDescent="0.25">
      <c r="B493" s="142" t="s">
        <v>788</v>
      </c>
      <c r="C493" s="13" t="str">
        <f>VLOOKUP(B493,'личн рез-ты по гонкам_NEW'!$G$1:$M$1058,4,FALSE)</f>
        <v>М</v>
      </c>
      <c r="D493" s="13">
        <f>VLOOKUP(B493,'личн рез-ты по гонкам_NEW'!$G$1:$M$1058,3,FALSE)</f>
        <v>6116</v>
      </c>
      <c r="E493" s="61">
        <v>2.2101455411383157</v>
      </c>
      <c r="F493" s="13">
        <v>489</v>
      </c>
    </row>
    <row r="494" spans="2:6" x14ac:dyDescent="0.25">
      <c r="B494" s="142" t="s">
        <v>789</v>
      </c>
      <c r="C494" s="13" t="str">
        <f>VLOOKUP(B494,'личн рез-ты по гонкам_NEW'!$G$1:$M$1058,4,FALSE)</f>
        <v>М</v>
      </c>
      <c r="D494" s="13">
        <f>VLOOKUP(B494,'личн рез-ты по гонкам_NEW'!$G$1:$M$1058,3,FALSE)</f>
        <v>4928</v>
      </c>
      <c r="E494" s="61">
        <v>2.2101455411383157</v>
      </c>
      <c r="F494" s="13">
        <v>490</v>
      </c>
    </row>
    <row r="495" spans="2:6" x14ac:dyDescent="0.25">
      <c r="B495" s="142" t="s">
        <v>188</v>
      </c>
      <c r="C495" s="13" t="str">
        <f>VLOOKUP(B495,'личн рез-ты по гонкам_NEW'!$G$1:$M$1058,4,FALSE)</f>
        <v>Ж</v>
      </c>
      <c r="D495" s="13">
        <f>VLOOKUP(B495,'личн рез-ты по гонкам_NEW'!$G$1:$M$1058,3,FALSE)</f>
        <v>0</v>
      </c>
      <c r="E495" s="61">
        <v>2.2075137332025161</v>
      </c>
      <c r="F495" s="13">
        <v>491</v>
      </c>
    </row>
    <row r="496" spans="2:6" x14ac:dyDescent="0.25">
      <c r="B496" s="142" t="s">
        <v>372</v>
      </c>
      <c r="C496" s="13" t="str">
        <f>VLOOKUP(B496,'личн рез-ты по гонкам_NEW'!$G$1:$M$1058,4,FALSE)</f>
        <v>Ж</v>
      </c>
      <c r="D496" s="13">
        <f>VLOOKUP(B496,'личн рез-ты по гонкам_NEW'!$G$1:$M$1058,3,FALSE)</f>
        <v>0</v>
      </c>
      <c r="E496" s="61">
        <v>2.2017436328768594</v>
      </c>
      <c r="F496" s="13">
        <v>492</v>
      </c>
    </row>
    <row r="497" spans="2:6" x14ac:dyDescent="0.25">
      <c r="B497" s="142" t="s">
        <v>763</v>
      </c>
      <c r="C497" s="13" t="str">
        <f>VLOOKUP(B497,'личн рез-ты по гонкам_NEW'!$G$1:$M$1058,4,FALSE)</f>
        <v>Ж</v>
      </c>
      <c r="D497" s="13">
        <f>VLOOKUP(B497,'личн рез-ты по гонкам_NEW'!$G$1:$M$1058,3,FALSE)</f>
        <v>6101</v>
      </c>
      <c r="E497" s="61">
        <v>2.1876567450361737</v>
      </c>
      <c r="F497" s="13">
        <v>493</v>
      </c>
    </row>
    <row r="498" spans="2:6" x14ac:dyDescent="0.25">
      <c r="B498" s="142" t="s">
        <v>643</v>
      </c>
      <c r="C498" s="41" t="str">
        <f>VLOOKUP(B498,'личн рез-ты по гонкам_NEW'!$G$1:$M$1058,4,FALSE)</f>
        <v>М</v>
      </c>
      <c r="D498" s="41">
        <f>VLOOKUP(B498,'личн рез-ты по гонкам_NEW'!$G$1:$M$1058,3,FALSE)</f>
        <v>2308</v>
      </c>
      <c r="E498" s="61">
        <v>2.1790064547748744</v>
      </c>
      <c r="F498" s="13">
        <v>494</v>
      </c>
    </row>
    <row r="499" spans="2:6" x14ac:dyDescent="0.25">
      <c r="B499" s="142" t="s">
        <v>384</v>
      </c>
      <c r="C499" s="13" t="str">
        <f>VLOOKUP(B499,'личн рез-ты по гонкам_NEW'!$G$1:$M$1058,4,FALSE)</f>
        <v>Ж</v>
      </c>
      <c r="D499" s="13">
        <f>VLOOKUP(B499,'личн рез-ты по гонкам_NEW'!$G$1:$M$1058,3,FALSE)</f>
        <v>5192</v>
      </c>
      <c r="E499" s="61">
        <v>2.1698755353981349</v>
      </c>
      <c r="F499" s="13">
        <v>495</v>
      </c>
    </row>
    <row r="500" spans="2:6" x14ac:dyDescent="0.25">
      <c r="B500" s="142" t="s">
        <v>451</v>
      </c>
      <c r="C500" s="13" t="str">
        <f>VLOOKUP(B500,'личн рез-ты по гонкам_NEW'!$G$1:$M$1058,4,FALSE)</f>
        <v>М</v>
      </c>
      <c r="D500" s="13">
        <f>VLOOKUP(B500,'личн рез-ты по гонкам_NEW'!$G$1:$M$1058,3,FALSE)</f>
        <v>1539</v>
      </c>
      <c r="E500" s="61">
        <v>2.1685352578699519</v>
      </c>
      <c r="F500" s="13">
        <v>496</v>
      </c>
    </row>
    <row r="501" spans="2:6" x14ac:dyDescent="0.25">
      <c r="B501" s="142" t="s">
        <v>221</v>
      </c>
      <c r="C501" s="13" t="str">
        <f>VLOOKUP(B501,'личн рез-ты по гонкам_NEW'!$G$1:$M$1058,4,FALSE)</f>
        <v>М</v>
      </c>
      <c r="D501" s="13">
        <f>VLOOKUP(B501,'личн рез-ты по гонкам_NEW'!$G$1:$M$1058,3,FALSE)</f>
        <v>0</v>
      </c>
      <c r="E501" s="61">
        <v>2.1595772276576302</v>
      </c>
      <c r="F501" s="13">
        <v>497</v>
      </c>
    </row>
    <row r="502" spans="2:6" x14ac:dyDescent="0.25">
      <c r="B502" s="142" t="s">
        <v>806</v>
      </c>
      <c r="C502" s="13" t="str">
        <f>VLOOKUP(B502,'личн рез-ты по гонкам_NEW'!$G$1:$M$1058,4,FALSE)</f>
        <v>М</v>
      </c>
      <c r="D502" s="13" t="str">
        <f>VLOOKUP(B502,'личн рез-ты по гонкам_NEW'!$G$1:$M$1058,3,FALSE)</f>
        <v/>
      </c>
      <c r="E502" s="61">
        <v>2.1185331194471617</v>
      </c>
      <c r="F502" s="13">
        <v>498</v>
      </c>
    </row>
    <row r="503" spans="2:6" x14ac:dyDescent="0.25">
      <c r="B503" s="142" t="s">
        <v>124</v>
      </c>
      <c r="C503" s="13" t="str">
        <f>VLOOKUP(B503,'личн рез-ты по гонкам_NEW'!$G$1:$M$1058,4,FALSE)</f>
        <v>Ж</v>
      </c>
      <c r="D503" s="13">
        <f>VLOOKUP(B503,'личн рез-ты по гонкам_NEW'!$G$1:$M$1058,3,FALSE)</f>
        <v>0</v>
      </c>
      <c r="E503" s="61">
        <v>2.0911658614692308</v>
      </c>
      <c r="F503" s="13">
        <v>499</v>
      </c>
    </row>
    <row r="504" spans="2:6" x14ac:dyDescent="0.25">
      <c r="B504" s="142" t="s">
        <v>790</v>
      </c>
      <c r="C504" s="13" t="str">
        <f>VLOOKUP(B504,'личн рез-ты по гонкам_NEW'!$G$1:$M$1058,4,FALSE)</f>
        <v>М</v>
      </c>
      <c r="D504" s="13">
        <f>VLOOKUP(B504,'личн рез-ты по гонкам_NEW'!$G$1:$M$1058,3,FALSE)</f>
        <v>4229</v>
      </c>
      <c r="E504" s="61">
        <v>2.0875146472251092</v>
      </c>
      <c r="F504" s="13">
        <v>500</v>
      </c>
    </row>
    <row r="505" spans="2:6" x14ac:dyDescent="0.25">
      <c r="B505" s="142" t="s">
        <v>724</v>
      </c>
      <c r="C505" s="13" t="str">
        <f>VLOOKUP(B505,'личн рез-ты по гонкам_NEW'!$G$1:$M$1058,4,FALSE)</f>
        <v>М</v>
      </c>
      <c r="D505" s="13">
        <f>VLOOKUP(B505,'личн рез-ты по гонкам_NEW'!$G$1:$M$1058,3,FALSE)</f>
        <v>2911</v>
      </c>
      <c r="E505" s="61">
        <v>2.0778218300291718</v>
      </c>
      <c r="F505" s="13">
        <v>501</v>
      </c>
    </row>
    <row r="506" spans="2:6" x14ac:dyDescent="0.25">
      <c r="B506" s="142" t="s">
        <v>425</v>
      </c>
      <c r="C506" s="13" t="str">
        <f>VLOOKUP(B506,'личн рез-ты по гонкам_NEW'!$G$1:$M$1058,4,FALSE)</f>
        <v>М</v>
      </c>
      <c r="D506" s="13">
        <f>VLOOKUP(B506,'личн рез-ты по гонкам_NEW'!$G$1:$M$1058,3,FALSE)</f>
        <v>4849</v>
      </c>
      <c r="E506" s="61">
        <v>2.0744840920650054</v>
      </c>
      <c r="F506" s="13">
        <v>502</v>
      </c>
    </row>
    <row r="507" spans="2:6" x14ac:dyDescent="0.25">
      <c r="B507" s="142" t="s">
        <v>594</v>
      </c>
      <c r="C507" s="13" t="str">
        <f>VLOOKUP(B507,'личн рез-ты по гонкам_NEW'!$G$1:$M$1058,4,FALSE)</f>
        <v>Ж</v>
      </c>
      <c r="D507" s="13">
        <f>VLOOKUP(B507,'личн рез-ты по гонкам_NEW'!$G$1:$M$1058,3,FALSE)</f>
        <v>5582</v>
      </c>
      <c r="E507" s="61">
        <v>2.0570640423223887</v>
      </c>
      <c r="F507" s="13">
        <v>503</v>
      </c>
    </row>
    <row r="508" spans="2:6" x14ac:dyDescent="0.25">
      <c r="B508" s="142" t="s">
        <v>276</v>
      </c>
      <c r="C508" s="13" t="str">
        <f>VLOOKUP(B508,'личн рез-ты по гонкам_NEW'!$G$1:$M$1058,4,FALSE)</f>
        <v>М</v>
      </c>
      <c r="D508" s="13">
        <f>VLOOKUP(B508,'личн рез-ты по гонкам_NEW'!$G$1:$M$1058,3,FALSE)</f>
        <v>4841</v>
      </c>
      <c r="E508" s="61">
        <v>2.0555148556541729</v>
      </c>
      <c r="F508" s="13">
        <v>504</v>
      </c>
    </row>
    <row r="509" spans="2:6" x14ac:dyDescent="0.25">
      <c r="B509" s="142" t="s">
        <v>833</v>
      </c>
      <c r="C509" s="13" t="str">
        <f>VLOOKUP(B509,'личн рез-ты по гонкам_NEW'!$G$1:$M$1058,4,FALSE)</f>
        <v>М</v>
      </c>
      <c r="D509" s="13">
        <f>VLOOKUP(B509,'личн рез-ты по гонкам_NEW'!$G$1:$M$1058,3,FALSE)</f>
        <v>6049</v>
      </c>
      <c r="E509" s="61">
        <v>2.0472589740271343</v>
      </c>
      <c r="F509" s="13">
        <v>505</v>
      </c>
    </row>
    <row r="510" spans="2:6" x14ac:dyDescent="0.25">
      <c r="B510" s="142" t="s">
        <v>382</v>
      </c>
      <c r="C510" s="13" t="str">
        <f>VLOOKUP(B510,'личн рез-ты по гонкам_NEW'!$G$1:$M$1058,4,FALSE)</f>
        <v>Ж</v>
      </c>
      <c r="D510" s="13">
        <f>VLOOKUP(B510,'личн рез-ты по гонкам_NEW'!$G$1:$M$1058,3,FALSE)</f>
        <v>3183</v>
      </c>
      <c r="E510" s="61">
        <v>2.0443221519432195</v>
      </c>
      <c r="F510" s="13">
        <v>506</v>
      </c>
    </row>
    <row r="511" spans="2:6" x14ac:dyDescent="0.25">
      <c r="B511" s="142" t="s">
        <v>711</v>
      </c>
      <c r="C511" s="13" t="str">
        <f>VLOOKUP(B511,'личн рез-ты по гонкам_NEW'!$G$1:$M$1058,4,FALSE)</f>
        <v>М</v>
      </c>
      <c r="D511" s="13">
        <f>VLOOKUP(B511,'личн рез-ты по гонкам_NEW'!$G$1:$M$1058,3,FALSE)</f>
        <v>4371</v>
      </c>
      <c r="E511" s="61">
        <v>2.0437184471039602</v>
      </c>
      <c r="F511" s="13">
        <v>507</v>
      </c>
    </row>
    <row r="512" spans="2:6" x14ac:dyDescent="0.25">
      <c r="B512" s="142" t="s">
        <v>300</v>
      </c>
      <c r="C512" s="13" t="str">
        <f>VLOOKUP(B512,'личн рез-ты по гонкам_NEW'!$G$1:$M$1058,4,FALSE)</f>
        <v>М</v>
      </c>
      <c r="D512" s="13">
        <f>VLOOKUP(B512,'личн рез-ты по гонкам_NEW'!$G$1:$M$1058,3,FALSE)</f>
        <v>0</v>
      </c>
      <c r="E512" s="61">
        <v>2.0424852717235478</v>
      </c>
      <c r="F512" s="13">
        <v>508</v>
      </c>
    </row>
    <row r="513" spans="2:6" x14ac:dyDescent="0.25">
      <c r="B513" s="142" t="s">
        <v>125</v>
      </c>
      <c r="C513" s="13" t="str">
        <f>VLOOKUP(B513,'личн рез-ты по гонкам_NEW'!$G$1:$M$1058,4,FALSE)</f>
        <v>Ж</v>
      </c>
      <c r="D513" s="13">
        <f>VLOOKUP(B513,'личн рез-ты по гонкам_NEW'!$G$1:$M$1058,3,FALSE)</f>
        <v>0</v>
      </c>
      <c r="E513" s="61">
        <v>2.0396433658952562</v>
      </c>
      <c r="F513" s="13">
        <v>509</v>
      </c>
    </row>
    <row r="514" spans="2:6" x14ac:dyDescent="0.25">
      <c r="B514" s="142" t="s">
        <v>572</v>
      </c>
      <c r="C514" s="13" t="str">
        <f>VLOOKUP(B514,'личн рез-ты по гонкам_NEW'!$G$1:$M$1058,4,FALSE)</f>
        <v>М</v>
      </c>
      <c r="D514" s="13" t="str">
        <f>VLOOKUP(B514,'личн рез-ты по гонкам_NEW'!$G$1:$M$1058,3,FALSE)</f>
        <v/>
      </c>
      <c r="E514" s="61">
        <v>2.0351307074037415</v>
      </c>
      <c r="F514" s="13">
        <v>510</v>
      </c>
    </row>
    <row r="515" spans="2:6" x14ac:dyDescent="0.25">
      <c r="B515" s="142" t="s">
        <v>517</v>
      </c>
      <c r="C515" s="13" t="str">
        <f>VLOOKUP(B515,'личн рез-ты по гонкам_NEW'!$G$1:$M$1058,4,FALSE)</f>
        <v>М</v>
      </c>
      <c r="D515" s="13">
        <f>VLOOKUP(B515,'личн рез-ты по гонкам_NEW'!$G$1:$M$1058,3,FALSE)</f>
        <v>3453</v>
      </c>
      <c r="E515" s="61">
        <v>2.0248775373685155</v>
      </c>
      <c r="F515" s="13">
        <v>511</v>
      </c>
    </row>
    <row r="516" spans="2:6" x14ac:dyDescent="0.25">
      <c r="B516" s="142" t="s">
        <v>700</v>
      </c>
      <c r="C516" s="13" t="str">
        <f>VLOOKUP(B516,'личн рез-ты по гонкам_NEW'!$G$1:$M$1058,4,FALSE)</f>
        <v>Ж</v>
      </c>
      <c r="D516" s="13">
        <f>VLOOKUP(B516,'личн рез-ты по гонкам_NEW'!$G$1:$M$1058,3,FALSE)</f>
        <v>2923</v>
      </c>
      <c r="E516" s="61">
        <v>2.015618421550728</v>
      </c>
      <c r="F516" s="13">
        <v>512</v>
      </c>
    </row>
    <row r="517" spans="2:6" x14ac:dyDescent="0.25">
      <c r="B517" s="142" t="s">
        <v>452</v>
      </c>
      <c r="C517" s="13" t="str">
        <f>VLOOKUP(B517,'личн рез-ты по гонкам_NEW'!$G$1:$M$1058,4,FALSE)</f>
        <v>М</v>
      </c>
      <c r="D517" s="13">
        <f>VLOOKUP(B517,'личн рез-ты по гонкам_NEW'!$G$1:$M$1058,3,FALSE)</f>
        <v>0</v>
      </c>
      <c r="E517" s="61">
        <v>2.0132850861432683</v>
      </c>
      <c r="F517" s="13">
        <v>513</v>
      </c>
    </row>
    <row r="518" spans="2:6" x14ac:dyDescent="0.25">
      <c r="B518" s="142" t="s">
        <v>453</v>
      </c>
      <c r="C518" s="13" t="str">
        <f>VLOOKUP(B518,'личн рез-ты по гонкам_NEW'!$G$1:$M$1058,4,FALSE)</f>
        <v>М</v>
      </c>
      <c r="D518" s="13">
        <f>VLOOKUP(B518,'личн рез-ты по гонкам_NEW'!$G$1:$M$1058,3,FALSE)</f>
        <v>3051</v>
      </c>
      <c r="E518" s="61">
        <v>2.0129692106531039</v>
      </c>
      <c r="F518" s="13">
        <v>514</v>
      </c>
    </row>
    <row r="519" spans="2:6" x14ac:dyDescent="0.25">
      <c r="B519" s="142" t="s">
        <v>326</v>
      </c>
      <c r="C519" s="13" t="str">
        <f>VLOOKUP(B519,'личн рез-ты по гонкам_NEW'!$G$1:$M$1058,4,FALSE)</f>
        <v>М</v>
      </c>
      <c r="D519" s="13">
        <f>VLOOKUP(B519,'личн рез-ты по гонкам_NEW'!$G$1:$M$1058,3,FALSE)</f>
        <v>0</v>
      </c>
      <c r="E519" s="61">
        <v>2.0089819003377851</v>
      </c>
      <c r="F519" s="13">
        <v>515</v>
      </c>
    </row>
    <row r="520" spans="2:6" x14ac:dyDescent="0.25">
      <c r="B520" s="142" t="s">
        <v>419</v>
      </c>
      <c r="C520" s="13" t="str">
        <f>VLOOKUP(B520,'личн рез-ты по гонкам_NEW'!$G$1:$M$1058,4,FALSE)</f>
        <v>М</v>
      </c>
      <c r="D520" s="13">
        <f>VLOOKUP(B520,'личн рез-ты по гонкам_NEW'!$G$1:$M$1058,3,FALSE)</f>
        <v>2773</v>
      </c>
      <c r="E520" s="61">
        <v>2.0020512631409342</v>
      </c>
      <c r="F520" s="13">
        <v>516</v>
      </c>
    </row>
    <row r="521" spans="2:6" x14ac:dyDescent="0.25">
      <c r="B521" s="142" t="s">
        <v>764</v>
      </c>
      <c r="C521" s="13" t="str">
        <f>VLOOKUP(B521,'личн рез-ты по гонкам_NEW'!$G$1:$M$1058,4,FALSE)</f>
        <v>Ж</v>
      </c>
      <c r="D521" s="13">
        <f>VLOOKUP(B521,'личн рез-ты по гонкам_NEW'!$G$1:$M$1058,3,FALSE)</f>
        <v>3979</v>
      </c>
      <c r="E521" s="61">
        <v>1.9942685369848014</v>
      </c>
      <c r="F521" s="13">
        <v>517</v>
      </c>
    </row>
    <row r="522" spans="2:6" x14ac:dyDescent="0.25">
      <c r="B522" s="142" t="s">
        <v>765</v>
      </c>
      <c r="C522" s="13" t="str">
        <f>VLOOKUP(B522,'личн рез-ты по гонкам_NEW'!$G$1:$M$1058,4,FALSE)</f>
        <v>Ж</v>
      </c>
      <c r="D522" s="13">
        <f>VLOOKUP(B522,'личн рез-ты по гонкам_NEW'!$G$1:$M$1058,3,FALSE)</f>
        <v>4368</v>
      </c>
      <c r="E522" s="61">
        <v>1.9922390915466139</v>
      </c>
      <c r="F522" s="13">
        <v>518</v>
      </c>
    </row>
    <row r="523" spans="2:6" x14ac:dyDescent="0.25">
      <c r="B523" s="142" t="s">
        <v>766</v>
      </c>
      <c r="C523" s="13" t="str">
        <f>VLOOKUP(B523,'личн рез-ты по гонкам_NEW'!$G$1:$M$1058,4,FALSE)</f>
        <v>Ж</v>
      </c>
      <c r="D523" s="13">
        <f>VLOOKUP(B523,'личн рез-ты по гонкам_NEW'!$G$1:$M$1058,3,FALSE)</f>
        <v>4343</v>
      </c>
      <c r="E523" s="61">
        <v>1.9922390915466139</v>
      </c>
      <c r="F523" s="13">
        <v>519</v>
      </c>
    </row>
    <row r="524" spans="2:6" x14ac:dyDescent="0.25">
      <c r="B524" s="142" t="s">
        <v>503</v>
      </c>
      <c r="C524" s="13" t="str">
        <f>VLOOKUP(B524,'личн рез-ты по гонкам_NEW'!$G$1:$M$1058,4,FALSE)</f>
        <v>Ж</v>
      </c>
      <c r="D524" s="13">
        <f>VLOOKUP(B524,'личн рез-ты по гонкам_NEW'!$G$1:$M$1058,3,FALSE)</f>
        <v>4313</v>
      </c>
      <c r="E524" s="61">
        <v>1.9912300867000827</v>
      </c>
      <c r="F524" s="13">
        <v>520</v>
      </c>
    </row>
    <row r="525" spans="2:6" x14ac:dyDescent="0.25">
      <c r="B525" s="142" t="s">
        <v>518</v>
      </c>
      <c r="C525" s="41" t="str">
        <f>VLOOKUP(B525,'личн рез-ты по гонкам_NEW'!$G$1:$M$1058,4,FALSE)</f>
        <v>М</v>
      </c>
      <c r="D525" s="41">
        <f>VLOOKUP(B525,'личн рез-ты по гонкам_NEW'!$G$1:$M$1058,3,FALSE)</f>
        <v>4362</v>
      </c>
      <c r="E525" s="61">
        <v>1.9889377140677689</v>
      </c>
      <c r="F525" s="13">
        <v>521</v>
      </c>
    </row>
    <row r="526" spans="2:6" x14ac:dyDescent="0.25">
      <c r="B526" s="142" t="s">
        <v>791</v>
      </c>
      <c r="C526" s="13" t="e">
        <f>VLOOKUP(B526,'личн рез-ты по гонкам_NEW'!$G$1:$M$1058,4,FALSE)</f>
        <v>#N/A</v>
      </c>
      <c r="D526" s="13" t="e">
        <f>VLOOKUP(B526,'личн рез-ты по гонкам_NEW'!$G$1:$M$1058,3,FALSE)</f>
        <v>#N/A</v>
      </c>
      <c r="E526" s="61">
        <v>1.9823353599824287</v>
      </c>
      <c r="F526" s="13">
        <v>522</v>
      </c>
    </row>
    <row r="527" spans="2:6" x14ac:dyDescent="0.25">
      <c r="B527" s="142" t="s">
        <v>406</v>
      </c>
      <c r="C527" s="13" t="str">
        <f>VLOOKUP(B527,'личн рез-ты по гонкам_NEW'!$G$1:$M$1058,4,FALSE)</f>
        <v>М</v>
      </c>
      <c r="D527" s="13">
        <f>VLOOKUP(B527,'личн рез-ты по гонкам_NEW'!$G$1:$M$1058,3,FALSE)</f>
        <v>3297</v>
      </c>
      <c r="E527" s="61">
        <v>1.9692212963681361</v>
      </c>
      <c r="F527" s="13">
        <v>523</v>
      </c>
    </row>
    <row r="528" spans="2:6" x14ac:dyDescent="0.25">
      <c r="B528" s="142" t="s">
        <v>407</v>
      </c>
      <c r="C528" s="13" t="str">
        <f>VLOOKUP(B528,'личн рез-ты по гонкам_NEW'!$G$1:$M$1058,4,FALSE)</f>
        <v>М</v>
      </c>
      <c r="D528" s="13">
        <f>VLOOKUP(B528,'личн рез-ты по гонкам_NEW'!$G$1:$M$1058,3,FALSE)</f>
        <v>5166</v>
      </c>
      <c r="E528" s="61">
        <v>1.969076073558728</v>
      </c>
      <c r="F528" s="13">
        <v>524</v>
      </c>
    </row>
    <row r="529" spans="2:6" x14ac:dyDescent="0.25">
      <c r="B529" s="142" t="s">
        <v>383</v>
      </c>
      <c r="C529" s="13" t="str">
        <f>VLOOKUP(B529,'личн рез-ты по гонкам_NEW'!$G$1:$M$1058,4,FALSE)</f>
        <v>Ж</v>
      </c>
      <c r="D529" s="13">
        <f>VLOOKUP(B529,'личн рез-ты по гонкам_NEW'!$G$1:$M$1058,3,FALSE)</f>
        <v>4795</v>
      </c>
      <c r="E529" s="61">
        <v>1.9655007736265016</v>
      </c>
      <c r="F529" s="13">
        <v>525</v>
      </c>
    </row>
    <row r="530" spans="2:6" x14ac:dyDescent="0.25">
      <c r="B530" s="142" t="s">
        <v>712</v>
      </c>
      <c r="C530" s="13" t="e">
        <f>VLOOKUP(B530,'личн рез-ты по гонкам_NEW'!$G$1:$M$1058,4,FALSE)</f>
        <v>#N/A</v>
      </c>
      <c r="D530" s="13" t="e">
        <f>VLOOKUP(B530,'личн рез-ты по гонкам_NEW'!$G$1:$M$1058,3,FALSE)</f>
        <v>#N/A</v>
      </c>
      <c r="E530" s="61">
        <v>1.9597407437452445</v>
      </c>
      <c r="F530" s="13">
        <v>526</v>
      </c>
    </row>
    <row r="531" spans="2:6" x14ac:dyDescent="0.25">
      <c r="B531" s="142" t="s">
        <v>408</v>
      </c>
      <c r="C531" s="13" t="str">
        <f>VLOOKUP(B531,'личн рез-ты по гонкам_NEW'!$G$1:$M$1058,4,FALSE)</f>
        <v>М</v>
      </c>
      <c r="D531" s="13">
        <f>VLOOKUP(B531,'личн рез-ты по гонкам_NEW'!$G$1:$M$1058,3,FALSE)</f>
        <v>5159</v>
      </c>
      <c r="E531" s="61">
        <v>1.9478827253390834</v>
      </c>
      <c r="F531" s="13">
        <v>527</v>
      </c>
    </row>
    <row r="532" spans="2:6" x14ac:dyDescent="0.25">
      <c r="B532" s="142" t="s">
        <v>373</v>
      </c>
      <c r="C532" s="13" t="str">
        <f>VLOOKUP(B532,'личн рез-ты по гонкам_NEW'!$G$1:$M$1058,4,FALSE)</f>
        <v>Ж</v>
      </c>
      <c r="D532" s="13">
        <f>VLOOKUP(B532,'личн рез-ты по гонкам_NEW'!$G$1:$M$1058,3,FALSE)</f>
        <v>4739</v>
      </c>
      <c r="E532" s="61">
        <v>1.9460327856927095</v>
      </c>
      <c r="F532" s="13">
        <v>528</v>
      </c>
    </row>
    <row r="533" spans="2:6" x14ac:dyDescent="0.25">
      <c r="B533" s="142" t="s">
        <v>409</v>
      </c>
      <c r="C533" s="13" t="str">
        <f>VLOOKUP(B533,'личн рез-ты по гонкам_NEW'!$G$1:$M$1058,4,FALSE)</f>
        <v>М</v>
      </c>
      <c r="D533" s="13">
        <f>VLOOKUP(B533,'личн рез-ты по гонкам_NEW'!$G$1:$M$1058,3,FALSE)</f>
        <v>3446</v>
      </c>
      <c r="E533" s="61">
        <v>1.9367606850817334</v>
      </c>
      <c r="F533" s="13">
        <v>529</v>
      </c>
    </row>
    <row r="534" spans="2:6" x14ac:dyDescent="0.25">
      <c r="B534" s="142" t="s">
        <v>616</v>
      </c>
      <c r="C534" s="13" t="str">
        <f>VLOOKUP(B534,'личн рез-ты по гонкам_NEW'!$G$1:$M$1058,4,FALSE)</f>
        <v>Ж</v>
      </c>
      <c r="D534" s="13">
        <f>VLOOKUP(B534,'личн рез-ты по гонкам_NEW'!$G$1:$M$1058,3,FALSE)</f>
        <v>1898</v>
      </c>
      <c r="E534" s="61">
        <v>1.9312680016879136</v>
      </c>
      <c r="F534" s="13">
        <v>530</v>
      </c>
    </row>
    <row r="535" spans="2:6" x14ac:dyDescent="0.25">
      <c r="B535" s="142" t="s">
        <v>229</v>
      </c>
      <c r="C535" s="13" t="str">
        <f>VLOOKUP(B535,'личн рез-ты по гонкам_NEW'!$G$1:$M$1058,4,FALSE)</f>
        <v>М</v>
      </c>
      <c r="D535" s="13">
        <f>VLOOKUP(B535,'личн рез-ты по гонкам_NEW'!$G$1:$M$1058,3,FALSE)</f>
        <v>0</v>
      </c>
      <c r="E535" s="61">
        <v>1.9299901265504702</v>
      </c>
      <c r="F535" s="13">
        <v>531</v>
      </c>
    </row>
    <row r="536" spans="2:6" x14ac:dyDescent="0.25">
      <c r="B536" s="142" t="s">
        <v>792</v>
      </c>
      <c r="C536" s="13" t="str">
        <f>VLOOKUP(B536,'личн рез-ты по гонкам_NEW'!$G$1:$M$1058,4,FALSE)</f>
        <v>М</v>
      </c>
      <c r="D536" s="13">
        <f>VLOOKUP(B536,'личн рез-ты по гонкам_NEW'!$G$1:$M$1058,3,FALSE)</f>
        <v>3368</v>
      </c>
      <c r="E536" s="61">
        <v>1.9258950815487057</v>
      </c>
      <c r="F536" s="13">
        <v>532</v>
      </c>
    </row>
    <row r="537" spans="2:6" x14ac:dyDescent="0.25">
      <c r="B537" s="142" t="s">
        <v>410</v>
      </c>
      <c r="C537" s="13" t="str">
        <f>VLOOKUP(B537,'личн рез-ты по гонкам_NEW'!$G$1:$M$1058,4,FALSE)</f>
        <v>М</v>
      </c>
      <c r="D537" s="13">
        <f>VLOOKUP(B537,'личн рез-ты по гонкам_NEW'!$G$1:$M$1058,3,FALSE)</f>
        <v>2642</v>
      </c>
      <c r="E537" s="61">
        <v>1.9160289948608238</v>
      </c>
      <c r="F537" s="13">
        <v>533</v>
      </c>
    </row>
    <row r="538" spans="2:6" x14ac:dyDescent="0.25">
      <c r="B538" s="142" t="s">
        <v>767</v>
      </c>
      <c r="C538" s="13" t="str">
        <f>VLOOKUP(B538,'личн рез-ты по гонкам_NEW'!$G$1:$M$1058,4,FALSE)</f>
        <v>Ж</v>
      </c>
      <c r="D538" s="13">
        <f>VLOOKUP(B538,'личн рез-ты по гонкам_NEW'!$G$1:$M$1058,3,FALSE)</f>
        <v>6089</v>
      </c>
      <c r="E538" s="61">
        <v>1.9151925995489607</v>
      </c>
      <c r="F538" s="13">
        <v>534</v>
      </c>
    </row>
    <row r="539" spans="2:6" x14ac:dyDescent="0.25">
      <c r="B539" s="142" t="s">
        <v>793</v>
      </c>
      <c r="C539" s="13" t="str">
        <f>VLOOKUP(B539,'личн рез-ты по гонкам_NEW'!$G$1:$M$1058,4,FALSE)</f>
        <v>М</v>
      </c>
      <c r="D539" s="13" t="str">
        <f>VLOOKUP(B539,'личн рез-ты по гонкам_NEW'!$G$1:$M$1058,3,FALSE)</f>
        <v/>
      </c>
      <c r="E539" s="61">
        <v>1.9094979282472384</v>
      </c>
      <c r="F539" s="13">
        <v>535</v>
      </c>
    </row>
    <row r="540" spans="2:6" x14ac:dyDescent="0.25">
      <c r="B540" s="142" t="s">
        <v>319</v>
      </c>
      <c r="C540" s="13" t="str">
        <f>VLOOKUP(B540,'личн рез-ты по гонкам_NEW'!$G$1:$M$1058,4,FALSE)</f>
        <v>М</v>
      </c>
      <c r="D540" s="13">
        <f>VLOOKUP(B540,'личн рез-ты по гонкам_NEW'!$G$1:$M$1058,3,FALSE)</f>
        <v>0</v>
      </c>
      <c r="E540" s="61">
        <v>1.8996424186449301</v>
      </c>
      <c r="F540" s="13">
        <v>536</v>
      </c>
    </row>
    <row r="541" spans="2:6" x14ac:dyDescent="0.25">
      <c r="B541" s="142" t="s">
        <v>374</v>
      </c>
      <c r="C541" s="13" t="str">
        <f>VLOOKUP(B541,'личн рез-ты по гонкам_NEW'!$G$1:$M$1058,4,FALSE)</f>
        <v>Ж</v>
      </c>
      <c r="D541" s="13">
        <f>VLOOKUP(B541,'личн рез-ты по гонкам_NEW'!$G$1:$M$1058,3,FALSE)</f>
        <v>0</v>
      </c>
      <c r="E541" s="61">
        <v>1.8926836171292405</v>
      </c>
      <c r="F541" s="13">
        <v>537</v>
      </c>
    </row>
    <row r="542" spans="2:6" x14ac:dyDescent="0.25">
      <c r="B542" s="142" t="s">
        <v>355</v>
      </c>
      <c r="C542" s="13" t="str">
        <f>VLOOKUP(B542,'личн рез-ты по гонкам_NEW'!$G$1:$M$1058,4,FALSE)</f>
        <v>М</v>
      </c>
      <c r="D542" s="13">
        <f>VLOOKUP(B542,'личн рез-ты по гонкам_NEW'!$G$1:$M$1058,3,FALSE)</f>
        <v>0</v>
      </c>
      <c r="E542" s="61">
        <v>1.8849135050337575</v>
      </c>
      <c r="F542" s="13">
        <v>538</v>
      </c>
    </row>
    <row r="543" spans="2:6" x14ac:dyDescent="0.25">
      <c r="B543" s="142" t="s">
        <v>548</v>
      </c>
      <c r="C543" s="13" t="str">
        <f>VLOOKUP(B543,'личн рез-ты по гонкам_NEW'!$G$1:$M$1058,4,FALSE)</f>
        <v>Ж</v>
      </c>
      <c r="D543" s="13">
        <f>VLOOKUP(B543,'личн рез-ты по гонкам_NEW'!$G$1:$M$1058,3,FALSE)</f>
        <v>5316</v>
      </c>
      <c r="E543" s="61">
        <v>1.8823426080747774</v>
      </c>
      <c r="F543" s="13">
        <v>539</v>
      </c>
    </row>
    <row r="544" spans="2:6" x14ac:dyDescent="0.25">
      <c r="B544" s="142" t="s">
        <v>291</v>
      </c>
      <c r="C544" s="13" t="str">
        <f>VLOOKUP(B544,'личн рез-ты по гонкам_NEW'!$G$1:$M$1058,4,FALSE)</f>
        <v>Ж</v>
      </c>
      <c r="D544" s="13">
        <f>VLOOKUP(B544,'личн рез-ты по гонкам_NEW'!$G$1:$M$1058,3,FALSE)</f>
        <v>0</v>
      </c>
      <c r="E544" s="61">
        <v>1.8663616868663013</v>
      </c>
      <c r="F544" s="13">
        <v>540</v>
      </c>
    </row>
    <row r="545" spans="2:6" x14ac:dyDescent="0.25">
      <c r="B545" s="142" t="s">
        <v>189</v>
      </c>
      <c r="C545" s="13" t="str">
        <f>VLOOKUP(B545,'личн рез-ты по гонкам_NEW'!$G$1:$M$1058,4,FALSE)</f>
        <v>Ж</v>
      </c>
      <c r="D545" s="13">
        <f>VLOOKUP(B545,'личн рез-ты по гонкам_NEW'!$G$1:$M$1058,3,FALSE)</f>
        <v>0</v>
      </c>
      <c r="E545" s="61">
        <v>1.8613276133424117</v>
      </c>
      <c r="F545" s="13">
        <v>541</v>
      </c>
    </row>
    <row r="546" spans="2:6" x14ac:dyDescent="0.25">
      <c r="B546" s="142" t="s">
        <v>163</v>
      </c>
      <c r="C546" s="13" t="str">
        <f>VLOOKUP(B546,'личн рез-ты по гонкам_NEW'!$G$1:$M$1058,4,FALSE)</f>
        <v>М</v>
      </c>
      <c r="D546" s="13">
        <f>VLOOKUP(B546,'личн рез-ты по гонкам_NEW'!$G$1:$M$1058,3,FALSE)</f>
        <v>0</v>
      </c>
      <c r="E546" s="61">
        <v>1.8602142676764264</v>
      </c>
      <c r="F546" s="13">
        <v>542</v>
      </c>
    </row>
    <row r="547" spans="2:6" x14ac:dyDescent="0.25">
      <c r="B547" s="142" t="s">
        <v>164</v>
      </c>
      <c r="C547" s="13" t="str">
        <f>VLOOKUP(B547,'личн рез-ты по гонкам_NEW'!$G$1:$M$1058,4,FALSE)</f>
        <v>М</v>
      </c>
      <c r="D547" s="13">
        <f>VLOOKUP(B547,'личн рез-ты по гонкам_NEW'!$G$1:$M$1058,3,FALSE)</f>
        <v>0</v>
      </c>
      <c r="E547" s="61">
        <v>1.8459404801848711</v>
      </c>
      <c r="F547" s="13">
        <v>543</v>
      </c>
    </row>
    <row r="548" spans="2:6" x14ac:dyDescent="0.25">
      <c r="B548" s="142" t="s">
        <v>504</v>
      </c>
      <c r="C548" s="13" t="str">
        <f>VLOOKUP(B548,'личн рез-ты по гонкам_NEW'!$G$1:$M$1058,4,FALSE)</f>
        <v>Ж</v>
      </c>
      <c r="D548" s="13">
        <f>VLOOKUP(B548,'личн рез-ты по гонкам_NEW'!$G$1:$M$1058,3,FALSE)</f>
        <v>0</v>
      </c>
      <c r="E548" s="61">
        <v>1.8400510936678345</v>
      </c>
      <c r="F548" s="13">
        <v>544</v>
      </c>
    </row>
    <row r="549" spans="2:6" x14ac:dyDescent="0.25">
      <c r="B549" s="142" t="s">
        <v>519</v>
      </c>
      <c r="C549" s="13" t="str">
        <f>VLOOKUP(B549,'личн рез-ты по гонкам_NEW'!$G$1:$M$1058,4,FALSE)</f>
        <v>М</v>
      </c>
      <c r="D549" s="13">
        <f>VLOOKUP(B549,'личн рез-ты по гонкам_NEW'!$G$1:$M$1058,3,FALSE)</f>
        <v>5261</v>
      </c>
      <c r="E549" s="61">
        <v>1.8301599450405632</v>
      </c>
      <c r="F549" s="13">
        <v>545</v>
      </c>
    </row>
    <row r="550" spans="2:6" x14ac:dyDescent="0.25">
      <c r="B550" s="142" t="s">
        <v>505</v>
      </c>
      <c r="C550" s="13" t="str">
        <f>VLOOKUP(B550,'личн рез-ты по гонкам_NEW'!$G$1:$M$1058,4,FALSE)</f>
        <v>Ж</v>
      </c>
      <c r="D550" s="13">
        <f>VLOOKUP(B550,'личн рез-ты по гонкам_NEW'!$G$1:$M$1058,3,FALSE)</f>
        <v>2562</v>
      </c>
      <c r="E550" s="61">
        <v>1.8259857901536116</v>
      </c>
      <c r="F550" s="13">
        <v>546</v>
      </c>
    </row>
    <row r="551" spans="2:6" x14ac:dyDescent="0.25">
      <c r="B551" s="142" t="s">
        <v>553</v>
      </c>
      <c r="C551" s="13" t="str">
        <f>VLOOKUP(B551,'личн рез-ты по гонкам_NEW'!$G$1:$M$1058,4,FALSE)</f>
        <v>Ж</v>
      </c>
      <c r="D551" s="13">
        <f>VLOOKUP(B551,'личн рез-ты по гонкам_NEW'!$G$1:$M$1058,3,FALSE)</f>
        <v>3182</v>
      </c>
      <c r="E551" s="61">
        <v>1.821661434542271</v>
      </c>
      <c r="F551" s="13">
        <v>547</v>
      </c>
    </row>
    <row r="552" spans="2:6" x14ac:dyDescent="0.25">
      <c r="B552" s="142" t="s">
        <v>549</v>
      </c>
      <c r="C552" s="13" t="str">
        <f>VLOOKUP(B552,'личн рез-ты по гонкам_NEW'!$G$1:$M$1058,4,FALSE)</f>
        <v>Ж</v>
      </c>
      <c r="D552" s="13">
        <f>VLOOKUP(B552,'личн рез-ты по гонкам_NEW'!$G$1:$M$1058,3,FALSE)</f>
        <v>5236</v>
      </c>
      <c r="E552" s="61">
        <v>1.8110744476266243</v>
      </c>
      <c r="F552" s="13">
        <v>548</v>
      </c>
    </row>
    <row r="553" spans="2:6" x14ac:dyDescent="0.25">
      <c r="B553" s="142" t="s">
        <v>661</v>
      </c>
      <c r="C553" s="13" t="str">
        <f>VLOOKUP(B553,'личн рез-ты по гонкам_NEW'!$G$1:$M$1058,4,FALSE)</f>
        <v>М</v>
      </c>
      <c r="D553" s="13">
        <f>VLOOKUP(B553,'личн рез-ты по гонкам_NEW'!$G$1:$M$1058,3,FALSE)</f>
        <v>0</v>
      </c>
      <c r="E553" s="61">
        <v>1.8037853710713174</v>
      </c>
      <c r="F553" s="13">
        <v>549</v>
      </c>
    </row>
    <row r="554" spans="2:6" x14ac:dyDescent="0.25">
      <c r="B554" s="142" t="s">
        <v>520</v>
      </c>
      <c r="C554" s="13" t="str">
        <f>VLOOKUP(B554,'личн рез-ты по гонкам_NEW'!$G$1:$M$1058,4,FALSE)</f>
        <v>М</v>
      </c>
      <c r="D554" s="13">
        <f>VLOOKUP(B554,'личн рез-ты по гонкам_NEW'!$G$1:$M$1058,3,FALSE)</f>
        <v>0</v>
      </c>
      <c r="E554" s="61">
        <v>1.8027354304442507</v>
      </c>
      <c r="F554" s="13">
        <v>550</v>
      </c>
    </row>
    <row r="555" spans="2:6" x14ac:dyDescent="0.25">
      <c r="B555" s="142" t="s">
        <v>166</v>
      </c>
      <c r="C555" s="13" t="str">
        <f>VLOOKUP(B555,'личн рез-ты по гонкам_NEW'!$G$1:$M$1058,4,FALSE)</f>
        <v>М</v>
      </c>
      <c r="D555" s="13">
        <f>VLOOKUP(B555,'личн рез-ты по гонкам_NEW'!$G$1:$M$1058,3,FALSE)</f>
        <v>0</v>
      </c>
      <c r="E555" s="61">
        <v>1.7969096228103245</v>
      </c>
      <c r="F555" s="13">
        <v>551</v>
      </c>
    </row>
    <row r="556" spans="2:6" x14ac:dyDescent="0.25">
      <c r="B556" s="142" t="s">
        <v>506</v>
      </c>
      <c r="C556" s="13" t="str">
        <f>VLOOKUP(B556,'личн рез-ты по гонкам_NEW'!$G$1:$M$1058,4,FALSE)</f>
        <v>Ж</v>
      </c>
      <c r="D556" s="13">
        <f>VLOOKUP(B556,'личн рез-ты по гонкам_NEW'!$G$1:$M$1058,3,FALSE)</f>
        <v>5293</v>
      </c>
      <c r="E556" s="61">
        <v>1.7764253595999926</v>
      </c>
      <c r="F556" s="13">
        <v>552</v>
      </c>
    </row>
    <row r="557" spans="2:6" x14ac:dyDescent="0.25">
      <c r="B557" s="142" t="s">
        <v>640</v>
      </c>
      <c r="C557" s="13" t="str">
        <f>VLOOKUP(B557,'личн рез-ты по гонкам_NEW'!$G$1:$M$1058,4,FALSE)</f>
        <v>М</v>
      </c>
      <c r="D557" s="13">
        <f>VLOOKUP(B557,'личн рез-ты по гонкам_NEW'!$G$1:$M$1058,3,FALSE)</f>
        <v>1305</v>
      </c>
      <c r="E557" s="61">
        <v>1.77412909988492</v>
      </c>
      <c r="F557" s="13">
        <v>553</v>
      </c>
    </row>
    <row r="558" spans="2:6" x14ac:dyDescent="0.25">
      <c r="B558" s="142" t="s">
        <v>167</v>
      </c>
      <c r="C558" s="13" t="str">
        <f>VLOOKUP(B558,'личн рез-ты по гонкам_NEW'!$G$1:$M$1058,4,FALSE)</f>
        <v>М</v>
      </c>
      <c r="D558" s="13">
        <f>VLOOKUP(B558,'личн рез-ты по гонкам_NEW'!$G$1:$M$1058,3,FALSE)</f>
        <v>0</v>
      </c>
      <c r="E558" s="61">
        <v>1.7722290290714493</v>
      </c>
      <c r="F558" s="13">
        <v>554</v>
      </c>
    </row>
    <row r="559" spans="2:6" x14ac:dyDescent="0.25">
      <c r="B559" s="142" t="s">
        <v>701</v>
      </c>
      <c r="C559" s="13" t="str">
        <f>VLOOKUP(B559,'личн рез-ты по гонкам_NEW'!$G$1:$M$1058,4,FALSE)</f>
        <v>Ж</v>
      </c>
      <c r="D559" s="13">
        <f>VLOOKUP(B559,'личн рез-ты по гонкам_NEW'!$G$1:$M$1058,3,FALSE)</f>
        <v>0</v>
      </c>
      <c r="E559" s="61">
        <v>1.7537566614156799</v>
      </c>
      <c r="F559" s="13">
        <v>555</v>
      </c>
    </row>
    <row r="560" spans="2:6" x14ac:dyDescent="0.25">
      <c r="B560" s="142" t="s">
        <v>375</v>
      </c>
      <c r="C560" s="13" t="str">
        <f>VLOOKUP(B560,'личн рез-ты по гонкам_NEW'!$G$1:$M$1058,4,FALSE)</f>
        <v>Ж</v>
      </c>
      <c r="D560" s="13">
        <f>VLOOKUP(B560,'личн рез-ты по гонкам_NEW'!$G$1:$M$1058,3,FALSE)</f>
        <v>4414</v>
      </c>
      <c r="E560" s="61">
        <v>1.752268898960168</v>
      </c>
      <c r="F560" s="13">
        <v>556</v>
      </c>
    </row>
    <row r="561" spans="2:6" x14ac:dyDescent="0.25">
      <c r="B561" s="142" t="s">
        <v>507</v>
      </c>
      <c r="C561" s="13" t="str">
        <f>VLOOKUP(B561,'личн рез-ты по гонкам_NEW'!$G$1:$M$1058,4,FALSE)</f>
        <v>Ж</v>
      </c>
      <c r="D561" s="13">
        <f>VLOOKUP(B561,'личн рез-ты по гонкам_NEW'!$G$1:$M$1058,3,FALSE)</f>
        <v>5231</v>
      </c>
      <c r="E561" s="61">
        <v>1.7295718267172913</v>
      </c>
      <c r="F561" s="13">
        <v>557</v>
      </c>
    </row>
    <row r="562" spans="2:6" x14ac:dyDescent="0.25">
      <c r="B562" s="142" t="s">
        <v>768</v>
      </c>
      <c r="C562" s="13" t="str">
        <f>VLOOKUP(B562,'личн рез-ты по гонкам_NEW'!$G$1:$M$1058,4,FALSE)</f>
        <v>Ж</v>
      </c>
      <c r="D562" s="13" t="str">
        <f>VLOOKUP(B562,'личн рез-ты по гонкам_NEW'!$G$1:$M$1058,3,FALSE)</f>
        <v/>
      </c>
      <c r="E562" s="61">
        <v>1.7173887436119677</v>
      </c>
      <c r="F562" s="13">
        <v>558</v>
      </c>
    </row>
    <row r="563" spans="2:6" x14ac:dyDescent="0.25">
      <c r="B563" s="142" t="s">
        <v>234</v>
      </c>
      <c r="C563" s="13" t="str">
        <f>VLOOKUP(B563,'личн рез-ты по гонкам_NEW'!$G$1:$M$1058,4,FALSE)</f>
        <v>М</v>
      </c>
      <c r="D563" s="13">
        <f>VLOOKUP(B563,'личн рез-ты по гонкам_NEW'!$G$1:$M$1058,3,FALSE)</f>
        <v>0</v>
      </c>
      <c r="E563" s="61">
        <v>1.7111758212358101</v>
      </c>
      <c r="F563" s="13">
        <v>559</v>
      </c>
    </row>
    <row r="564" spans="2:6" x14ac:dyDescent="0.25">
      <c r="B564" s="142" t="s">
        <v>376</v>
      </c>
      <c r="C564" s="13" t="str">
        <f>VLOOKUP(B564,'личн рез-ты по гонкам_NEW'!$G$1:$M$1058,4,FALSE)</f>
        <v>Ж</v>
      </c>
      <c r="D564" s="13">
        <f>VLOOKUP(B564,'личн рез-ты по гонкам_NEW'!$G$1:$M$1058,3,FALSE)</f>
        <v>2930</v>
      </c>
      <c r="E564" s="61">
        <v>1.7028783320721423</v>
      </c>
      <c r="F564" s="13">
        <v>560</v>
      </c>
    </row>
    <row r="565" spans="2:6" x14ac:dyDescent="0.25">
      <c r="B565" s="142" t="s">
        <v>591</v>
      </c>
      <c r="C565" s="13" t="str">
        <f>VLOOKUP(B565,'личн рез-ты по гонкам_NEW'!$G$1:$M$1058,4,FALSE)</f>
        <v>М</v>
      </c>
      <c r="D565" s="13" t="str">
        <f>VLOOKUP(B565,'личн рез-ты по гонкам_NEW'!$G$1:$M$1058,3,FALSE)</f>
        <v/>
      </c>
      <c r="E565" s="61">
        <v>1.6969529546437541</v>
      </c>
      <c r="F565" s="13">
        <v>561</v>
      </c>
    </row>
    <row r="566" spans="2:6" x14ac:dyDescent="0.25">
      <c r="B566" s="142" t="s">
        <v>116</v>
      </c>
      <c r="C566" s="13" t="str">
        <f>VLOOKUP(B566,'личн рез-ты по гонкам_NEW'!$G$1:$M$1058,4,FALSE)</f>
        <v>М</v>
      </c>
      <c r="D566" s="13">
        <f>VLOOKUP(B566,'личн рез-ты по гонкам_NEW'!$G$1:$M$1058,3,FALSE)</f>
        <v>0</v>
      </c>
      <c r="E566" s="61">
        <v>1.6918216928246932</v>
      </c>
      <c r="F566" s="13">
        <v>562</v>
      </c>
    </row>
    <row r="567" spans="2:6" x14ac:dyDescent="0.25">
      <c r="B567" s="142" t="s">
        <v>302</v>
      </c>
      <c r="C567" s="13" t="str">
        <f>VLOOKUP(B567,'личн рез-ты по гонкам_NEW'!$G$1:$M$1058,4,FALSE)</f>
        <v>М</v>
      </c>
      <c r="D567" s="13">
        <f>VLOOKUP(B567,'личн рез-ты по гонкам_NEW'!$G$1:$M$1058,3,FALSE)</f>
        <v>0</v>
      </c>
      <c r="E567" s="61">
        <v>1.6562832325200296</v>
      </c>
      <c r="F567" s="13">
        <v>563</v>
      </c>
    </row>
    <row r="568" spans="2:6" x14ac:dyDescent="0.25">
      <c r="B568" s="142" t="s">
        <v>567</v>
      </c>
      <c r="C568" s="13" t="str">
        <f>VLOOKUP(B568,'личн рез-ты по гонкам_NEW'!$G$1:$M$1058,4,FALSE)</f>
        <v>Ж</v>
      </c>
      <c r="D568" s="13">
        <f>VLOOKUP(B568,'личн рез-ты по гонкам_NEW'!$G$1:$M$1058,3,FALSE)</f>
        <v>5963</v>
      </c>
      <c r="E568" s="61">
        <v>1.654562129580107</v>
      </c>
      <c r="F568" s="13">
        <v>564</v>
      </c>
    </row>
    <row r="569" spans="2:6" x14ac:dyDescent="0.25">
      <c r="B569" s="142" t="s">
        <v>569</v>
      </c>
      <c r="C569" s="13" t="str">
        <f>VLOOKUP(B569,'личн рез-ты по гонкам_NEW'!$G$1:$M$1058,4,FALSE)</f>
        <v>М</v>
      </c>
      <c r="D569" s="13">
        <f>VLOOKUP(B569,'личн рез-ты по гонкам_NEW'!$G$1:$M$1058,3,FALSE)</f>
        <v>2194</v>
      </c>
      <c r="E569" s="61">
        <v>1.6530738206717934</v>
      </c>
      <c r="F569" s="13">
        <v>565</v>
      </c>
    </row>
    <row r="570" spans="2:6" x14ac:dyDescent="0.25">
      <c r="B570" s="142" t="s">
        <v>412</v>
      </c>
      <c r="C570" s="13" t="str">
        <f>VLOOKUP(B570,'личн рез-ты по гонкам_NEW'!$G$1:$M$1058,4,FALSE)</f>
        <v>М</v>
      </c>
      <c r="D570" s="13">
        <f>VLOOKUP(B570,'личн рез-ты по гонкам_NEW'!$G$1:$M$1058,3,FALSE)</f>
        <v>0</v>
      </c>
      <c r="E570" s="61">
        <v>1.634410088103267</v>
      </c>
      <c r="F570" s="13">
        <v>566</v>
      </c>
    </row>
    <row r="571" spans="2:6" x14ac:dyDescent="0.25">
      <c r="B571" s="142" t="s">
        <v>728</v>
      </c>
      <c r="C571" s="13" t="str">
        <f>VLOOKUP(B571,'личн рез-ты по гонкам_NEW'!$G$1:$M$1058,4,FALSE)</f>
        <v>Ж</v>
      </c>
      <c r="D571" s="13">
        <f>VLOOKUP(B571,'личн рез-ты по гонкам_NEW'!$G$1:$M$1058,3,FALSE)</f>
        <v>6094</v>
      </c>
      <c r="E571" s="61">
        <v>1.6332408822797624</v>
      </c>
      <c r="F571" s="13">
        <v>567</v>
      </c>
    </row>
    <row r="572" spans="2:6" x14ac:dyDescent="0.25">
      <c r="B572" s="142" t="s">
        <v>729</v>
      </c>
      <c r="C572" s="13" t="str">
        <f>VLOOKUP(B572,'личн рез-ты по гонкам_NEW'!$G$1:$M$1058,4,FALSE)</f>
        <v>Ж</v>
      </c>
      <c r="D572" s="13">
        <f>VLOOKUP(B572,'личн рез-ты по гонкам_NEW'!$G$1:$M$1058,3,FALSE)</f>
        <v>4194</v>
      </c>
      <c r="E572" s="61">
        <v>1.6332408822797624</v>
      </c>
      <c r="F572" s="13">
        <v>568</v>
      </c>
    </row>
    <row r="573" spans="2:6" x14ac:dyDescent="0.25">
      <c r="B573" s="142" t="s">
        <v>457</v>
      </c>
      <c r="C573" s="13" t="str">
        <f>VLOOKUP(B573,'личн рез-ты по гонкам_NEW'!$G$1:$M$1058,4,FALSE)</f>
        <v>М</v>
      </c>
      <c r="D573" s="13">
        <f>VLOOKUP(B573,'личн рез-ты по гонкам_NEW'!$G$1:$M$1058,3,FALSE)</f>
        <v>2603</v>
      </c>
      <c r="E573" s="61">
        <v>1.6283333943300722</v>
      </c>
      <c r="F573" s="13">
        <v>569</v>
      </c>
    </row>
    <row r="574" spans="2:6" x14ac:dyDescent="0.25">
      <c r="B574" s="142" t="s">
        <v>702</v>
      </c>
      <c r="C574" s="41" t="e">
        <f>VLOOKUP(B574,'личн рез-ты по гонкам_NEW'!$G$1:$M$1058,4,FALSE)</f>
        <v>#N/A</v>
      </c>
      <c r="D574" s="41" t="e">
        <f>VLOOKUP(B574,'личн рез-ты по гонкам_NEW'!$G$1:$M$1058,3,FALSE)</f>
        <v>#N/A</v>
      </c>
      <c r="E574" s="61">
        <v>1.6274575849121371</v>
      </c>
      <c r="F574" s="13">
        <v>570</v>
      </c>
    </row>
    <row r="575" spans="2:6" x14ac:dyDescent="0.25">
      <c r="B575" s="142" t="s">
        <v>623</v>
      </c>
      <c r="C575" s="13" t="str">
        <f>VLOOKUP(B575,'личн рез-ты по гонкам_NEW'!$G$1:$M$1058,4,FALSE)</f>
        <v>М</v>
      </c>
      <c r="D575" s="13">
        <f>VLOOKUP(B575,'личн рез-ты по гонкам_NEW'!$G$1:$M$1058,3,FALSE)</f>
        <v>213</v>
      </c>
      <c r="E575" s="61">
        <v>1.5972468455427447</v>
      </c>
      <c r="F575" s="13">
        <v>571</v>
      </c>
    </row>
    <row r="576" spans="2:6" x14ac:dyDescent="0.25">
      <c r="B576" s="142" t="s">
        <v>423</v>
      </c>
      <c r="C576" s="13" t="str">
        <f>VLOOKUP(B576,'личн рез-ты по гонкам_NEW'!$G$1:$M$1058,4,FALSE)</f>
        <v>М</v>
      </c>
      <c r="D576" s="13">
        <f>VLOOKUP(B576,'личн рез-ты по гонкам_NEW'!$G$1:$M$1058,3,FALSE)</f>
        <v>3030</v>
      </c>
      <c r="E576" s="61">
        <v>1.5962733639879654</v>
      </c>
      <c r="F576" s="13">
        <v>572</v>
      </c>
    </row>
    <row r="577" spans="2:6" x14ac:dyDescent="0.25">
      <c r="B577" s="142" t="s">
        <v>794</v>
      </c>
      <c r="C577" s="13" t="str">
        <f>VLOOKUP(B577,'личн рез-ты по гонкам_NEW'!$G$1:$M$1058,4,FALSE)</f>
        <v>М</v>
      </c>
      <c r="D577" s="13">
        <f>VLOOKUP(B577,'личн рез-ты по гонкам_NEW'!$G$1:$M$1058,3,FALSE)</f>
        <v>4266</v>
      </c>
      <c r="E577" s="61">
        <v>1.5951061213553341</v>
      </c>
      <c r="F577" s="13">
        <v>573</v>
      </c>
    </row>
    <row r="578" spans="2:6" x14ac:dyDescent="0.25">
      <c r="B578" s="142" t="s">
        <v>795</v>
      </c>
      <c r="C578" s="13" t="str">
        <f>VLOOKUP(B578,'личн рез-ты по гонкам_NEW'!$G$1:$M$1058,4,FALSE)</f>
        <v>М</v>
      </c>
      <c r="D578" s="13">
        <f>VLOOKUP(B578,'личн рез-ты по гонкам_NEW'!$G$1:$M$1058,3,FALSE)</f>
        <v>6133</v>
      </c>
      <c r="E578" s="61">
        <v>1.5814416660740207</v>
      </c>
      <c r="F578" s="13">
        <v>574</v>
      </c>
    </row>
    <row r="579" spans="2:6" x14ac:dyDescent="0.25">
      <c r="B579" s="142" t="s">
        <v>796</v>
      </c>
      <c r="C579" s="13" t="str">
        <f>VLOOKUP(B579,'личн рез-ты по гонкам_NEW'!$G$1:$M$1058,4,FALSE)</f>
        <v>М</v>
      </c>
      <c r="D579" s="13" t="str">
        <f>VLOOKUP(B579,'личн рез-ты по гонкам_NEW'!$G$1:$M$1058,3,FALSE)</f>
        <v/>
      </c>
      <c r="E579" s="61">
        <v>1.5492777465378607</v>
      </c>
      <c r="F579" s="13">
        <v>575</v>
      </c>
    </row>
    <row r="580" spans="2:6" x14ac:dyDescent="0.25">
      <c r="B580" s="142" t="s">
        <v>267</v>
      </c>
      <c r="C580" s="13" t="str">
        <f>VLOOKUP(B580,'личн рез-ты по гонкам_NEW'!$G$1:$M$1058,4,FALSE)</f>
        <v>М</v>
      </c>
      <c r="D580" s="13">
        <f>VLOOKUP(B580,'личн рез-ты по гонкам_NEW'!$G$1:$M$1058,3,FALSE)</f>
        <v>0</v>
      </c>
      <c r="E580" s="61">
        <v>1.5178258872393837</v>
      </c>
      <c r="F580" s="13">
        <v>576</v>
      </c>
    </row>
    <row r="581" spans="2:6" x14ac:dyDescent="0.25">
      <c r="B581" s="142" t="s">
        <v>716</v>
      </c>
      <c r="C581" s="13" t="e">
        <f>VLOOKUP(B581,'личн рез-ты по гонкам_NEW'!$G$1:$M$1058,4,FALSE)</f>
        <v>#N/A</v>
      </c>
      <c r="D581" s="13" t="e">
        <f>VLOOKUP(B581,'личн рез-ты по гонкам_NEW'!$G$1:$M$1058,3,FALSE)</f>
        <v>#N/A</v>
      </c>
      <c r="E581" s="61">
        <v>1.5166566641293788</v>
      </c>
      <c r="F581" s="13">
        <v>577</v>
      </c>
    </row>
    <row r="582" spans="2:6" x14ac:dyDescent="0.25">
      <c r="B582" s="142" t="s">
        <v>597</v>
      </c>
      <c r="C582" s="13" t="str">
        <f>VLOOKUP(B582,'личн рез-ты по гонкам_NEW'!$G$1:$M$1058,4,FALSE)</f>
        <v>Ж</v>
      </c>
      <c r="D582" s="13">
        <f>VLOOKUP(B582,'личн рез-ты по гонкам_NEW'!$G$1:$M$1058,3,FALSE)</f>
        <v>1215</v>
      </c>
      <c r="E582" s="61">
        <v>1.5106596147311107</v>
      </c>
      <c r="F582" s="13">
        <v>578</v>
      </c>
    </row>
    <row r="583" spans="2:6" x14ac:dyDescent="0.25">
      <c r="B583" s="142" t="s">
        <v>356</v>
      </c>
      <c r="C583" s="13" t="str">
        <f>VLOOKUP(B583,'личн рез-ты по гонкам_NEW'!$G$1:$M$1058,4,FALSE)</f>
        <v>М</v>
      </c>
      <c r="D583" s="13">
        <f>VLOOKUP(B583,'личн рез-ты по гонкам_NEW'!$G$1:$M$1058,3,FALSE)</f>
        <v>5168</v>
      </c>
      <c r="E583" s="61">
        <v>1.5098324202858242</v>
      </c>
      <c r="F583" s="13">
        <v>579</v>
      </c>
    </row>
    <row r="584" spans="2:6" x14ac:dyDescent="0.25">
      <c r="B584" s="142" t="s">
        <v>807</v>
      </c>
      <c r="C584" s="13" t="str">
        <f>VLOOKUP(B584,'личн рез-ты по гонкам_NEW'!$G$1:$M$1058,4,FALSE)</f>
        <v>М</v>
      </c>
      <c r="D584" s="13">
        <f>VLOOKUP(B584,'личн рез-ты по гонкам_NEW'!$G$1:$M$1058,3,FALSE)</f>
        <v>5362</v>
      </c>
      <c r="E584" s="61">
        <v>1.5040898013329993</v>
      </c>
      <c r="F584" s="13">
        <v>580</v>
      </c>
    </row>
    <row r="585" spans="2:6" x14ac:dyDescent="0.25">
      <c r="B585" s="142" t="s">
        <v>730</v>
      </c>
      <c r="C585" s="13" t="str">
        <f>VLOOKUP(B585,'личн рез-ты по гонкам_NEW'!$G$1:$M$1058,4,FALSE)</f>
        <v>Ж</v>
      </c>
      <c r="D585" s="13">
        <f>VLOOKUP(B585,'личн рез-ты по гонкам_NEW'!$G$1:$M$1058,3,FALSE)</f>
        <v>1138</v>
      </c>
      <c r="E585" s="61">
        <v>1.4997114466075738</v>
      </c>
      <c r="F585" s="13">
        <v>581</v>
      </c>
    </row>
    <row r="586" spans="2:6" x14ac:dyDescent="0.25">
      <c r="B586" s="142" t="s">
        <v>250</v>
      </c>
      <c r="C586" s="13" t="str">
        <f>VLOOKUP(B586,'личн рез-ты по гонкам_NEW'!$G$1:$M$1058,4,FALSE)</f>
        <v>Ж</v>
      </c>
      <c r="D586" s="13">
        <f>VLOOKUP(B586,'личн рез-ты по гонкам_NEW'!$G$1:$M$1058,3,FALSE)</f>
        <v>0</v>
      </c>
      <c r="E586" s="61">
        <v>1.4996966034848582</v>
      </c>
      <c r="F586" s="13">
        <v>582</v>
      </c>
    </row>
    <row r="587" spans="2:6" x14ac:dyDescent="0.25">
      <c r="B587" s="142" t="s">
        <v>345</v>
      </c>
      <c r="C587" s="13" t="str">
        <f>VLOOKUP(B587,'личн рез-ты по гонкам_NEW'!$G$1:$M$1058,4,FALSE)</f>
        <v>Ж</v>
      </c>
      <c r="D587" s="13">
        <f>VLOOKUP(B587,'личн рез-ты по гонкам_NEW'!$G$1:$M$1058,3,FALSE)</f>
        <v>5142</v>
      </c>
      <c r="E587" s="61">
        <v>1.4884616869846201</v>
      </c>
      <c r="F587" s="13">
        <v>583</v>
      </c>
    </row>
    <row r="588" spans="2:6" x14ac:dyDescent="0.25">
      <c r="B588" s="142" t="s">
        <v>346</v>
      </c>
      <c r="C588" s="13" t="str">
        <f>VLOOKUP(B588,'личн рез-ты по гонкам_NEW'!$G$1:$M$1058,4,FALSE)</f>
        <v>Ж</v>
      </c>
      <c r="D588" s="13">
        <f>VLOOKUP(B588,'личн рез-ты по гонкам_NEW'!$G$1:$M$1058,3,FALSE)</f>
        <v>5136</v>
      </c>
      <c r="E588" s="61">
        <v>1.4867275570383192</v>
      </c>
      <c r="F588" s="13">
        <v>584</v>
      </c>
    </row>
    <row r="589" spans="2:6" x14ac:dyDescent="0.25">
      <c r="B589" s="142" t="s">
        <v>808</v>
      </c>
      <c r="C589" s="13" t="str">
        <f>VLOOKUP(B589,'личн рез-ты по гонкам_NEW'!$G$1:$M$1058,4,FALSE)</f>
        <v>М</v>
      </c>
      <c r="D589" s="13">
        <f>VLOOKUP(B589,'личн рез-ты по гонкам_NEW'!$G$1:$M$1058,3,FALSE)</f>
        <v>5635</v>
      </c>
      <c r="E589" s="61">
        <v>1.485082995563086</v>
      </c>
      <c r="F589" s="13">
        <v>585</v>
      </c>
    </row>
    <row r="590" spans="2:6" x14ac:dyDescent="0.25">
      <c r="B590" s="142" t="s">
        <v>769</v>
      </c>
      <c r="C590" s="13" t="str">
        <f>VLOOKUP(B590,'личн рез-ты по гонкам_NEW'!$G$1:$M$1058,4,FALSE)</f>
        <v>Ж</v>
      </c>
      <c r="D590" s="13" t="str">
        <f>VLOOKUP(B590,'личн рез-ты по гонкам_NEW'!$G$1:$M$1058,3,FALSE)</f>
        <v/>
      </c>
      <c r="E590" s="61">
        <v>1.4792072864412829</v>
      </c>
      <c r="F590" s="13">
        <v>586</v>
      </c>
    </row>
    <row r="591" spans="2:6" x14ac:dyDescent="0.25">
      <c r="B591" s="142" t="s">
        <v>629</v>
      </c>
      <c r="C591" s="13" t="str">
        <f>VLOOKUP(B591,'личн рез-ты по гонкам_NEW'!$G$1:$M$1058,4,FALSE)</f>
        <v>М</v>
      </c>
      <c r="D591" s="13">
        <f>VLOOKUP(B591,'личн рез-ты по гонкам_NEW'!$G$1:$M$1058,3,FALSE)</f>
        <v>394</v>
      </c>
      <c r="E591" s="61">
        <v>1.4648362838483235</v>
      </c>
      <c r="F591" s="13">
        <v>587</v>
      </c>
    </row>
    <row r="592" spans="2:6" x14ac:dyDescent="0.25">
      <c r="B592" s="142" t="s">
        <v>590</v>
      </c>
      <c r="C592" s="13" t="str">
        <f>VLOOKUP(B592,'личн рез-ты по гонкам_NEW'!$G$1:$M$1058,4,FALSE)</f>
        <v>М</v>
      </c>
      <c r="D592" s="13" t="str">
        <f>VLOOKUP(B592,'личн рез-ты по гонкам_NEW'!$G$1:$M$1058,3,FALSE)</f>
        <v/>
      </c>
      <c r="E592" s="61">
        <v>1.4616953385616975</v>
      </c>
      <c r="F592" s="13">
        <v>588</v>
      </c>
    </row>
    <row r="593" spans="2:6" x14ac:dyDescent="0.25">
      <c r="B593" s="142" t="s">
        <v>414</v>
      </c>
      <c r="C593" s="13" t="str">
        <f>VLOOKUP(B593,'личн рез-ты по гонкам_NEW'!$G$1:$M$1058,4,FALSE)</f>
        <v>М</v>
      </c>
      <c r="D593" s="13">
        <f>VLOOKUP(B593,'личн рез-ты по гонкам_NEW'!$G$1:$M$1058,3,FALSE)</f>
        <v>4320</v>
      </c>
      <c r="E593" s="61">
        <v>1.4504119704702032</v>
      </c>
      <c r="F593" s="13">
        <v>589</v>
      </c>
    </row>
    <row r="594" spans="2:6" x14ac:dyDescent="0.25">
      <c r="B594" s="142" t="s">
        <v>614</v>
      </c>
      <c r="C594" s="13" t="str">
        <f>VLOOKUP(B594,'личн рез-ты по гонкам_NEW'!$G$1:$M$1058,4,FALSE)</f>
        <v>Ж</v>
      </c>
      <c r="D594" s="13">
        <f>VLOOKUP(B594,'личн рез-ты по гонкам_NEW'!$G$1:$M$1058,3,FALSE)</f>
        <v>3656</v>
      </c>
      <c r="E594" s="61">
        <v>1.4197072112645148</v>
      </c>
      <c r="F594" s="13">
        <v>590</v>
      </c>
    </row>
    <row r="595" spans="2:6" x14ac:dyDescent="0.25">
      <c r="B595" s="142" t="s">
        <v>243</v>
      </c>
      <c r="C595" s="13" t="str">
        <f>VLOOKUP(B595,'личн рез-ты по гонкам_NEW'!$G$1:$M$1058,4,FALSE)</f>
        <v>М</v>
      </c>
      <c r="D595" s="13">
        <f>VLOOKUP(B595,'личн рез-ты по гонкам_NEW'!$G$1:$M$1058,3,FALSE)</f>
        <v>0</v>
      </c>
      <c r="E595" s="61">
        <v>1.4181951293905626</v>
      </c>
      <c r="F595" s="13">
        <v>591</v>
      </c>
    </row>
    <row r="596" spans="2:6" x14ac:dyDescent="0.25">
      <c r="B596" s="142" t="s">
        <v>770</v>
      </c>
      <c r="C596" s="41" t="str">
        <f>VLOOKUP(B596,'личн рез-ты по гонкам_NEW'!$G$1:$M$1058,4,FALSE)</f>
        <v>Ж</v>
      </c>
      <c r="D596" s="41">
        <f>VLOOKUP(B596,'личн рез-ты по гонкам_NEW'!$G$1:$M$1058,3,FALSE)</f>
        <v>4708</v>
      </c>
      <c r="E596" s="61">
        <v>1.4175725408174111</v>
      </c>
      <c r="F596" s="13">
        <v>592</v>
      </c>
    </row>
    <row r="597" spans="2:6" x14ac:dyDescent="0.25">
      <c r="B597" s="142" t="s">
        <v>771</v>
      </c>
      <c r="C597" s="13" t="str">
        <f>VLOOKUP(B597,'личн рез-ты по гонкам_NEW'!$G$1:$M$1058,4,FALSE)</f>
        <v>Ж</v>
      </c>
      <c r="D597" s="13">
        <f>VLOOKUP(B597,'личн рез-ты по гонкам_NEW'!$G$1:$M$1058,3,FALSE)</f>
        <v>6146</v>
      </c>
      <c r="E597" s="61">
        <v>1.4175725408174111</v>
      </c>
      <c r="F597" s="13">
        <v>593</v>
      </c>
    </row>
    <row r="598" spans="2:6" x14ac:dyDescent="0.25">
      <c r="B598" s="142" t="s">
        <v>496</v>
      </c>
      <c r="C598" s="13" t="str">
        <f>VLOOKUP(B598,'личн рез-ты по гонкам_NEW'!$G$1:$M$1058,4,FALSE)</f>
        <v>М</v>
      </c>
      <c r="D598" s="13">
        <f>VLOOKUP(B598,'личн рез-ты по гонкам_NEW'!$G$1:$M$1058,3,FALSE)</f>
        <v>5264</v>
      </c>
      <c r="E598" s="61">
        <v>1.4174611052607073</v>
      </c>
      <c r="F598" s="13">
        <v>594</v>
      </c>
    </row>
    <row r="599" spans="2:6" x14ac:dyDescent="0.25">
      <c r="B599" s="142" t="s">
        <v>772</v>
      </c>
      <c r="C599" s="13" t="e">
        <f>VLOOKUP(B599,'личн рез-ты по гонкам_NEW'!$G$1:$M$1058,4,FALSE)</f>
        <v>#N/A</v>
      </c>
      <c r="D599" s="13" t="e">
        <f>VLOOKUP(B599,'личн рез-ты по гонкам_NEW'!$G$1:$M$1058,3,FALSE)</f>
        <v>#N/A</v>
      </c>
      <c r="E599" s="61">
        <v>1.4156418278765681</v>
      </c>
      <c r="F599" s="13">
        <v>595</v>
      </c>
    </row>
    <row r="600" spans="2:6" x14ac:dyDescent="0.25">
      <c r="B600" s="142" t="s">
        <v>773</v>
      </c>
      <c r="C600" s="13" t="str">
        <f>VLOOKUP(B600,'личн рез-ты по гонкам_NEW'!$G$1:$M$1058,4,FALSE)</f>
        <v>Ж</v>
      </c>
      <c r="D600" s="13">
        <f>VLOOKUP(B600,'личн рез-ты по гонкам_NEW'!$G$1:$M$1058,3,FALSE)</f>
        <v>4296</v>
      </c>
      <c r="E600" s="61">
        <v>1.4156418278765681</v>
      </c>
      <c r="F600" s="13">
        <v>596</v>
      </c>
    </row>
    <row r="601" spans="2:6" x14ac:dyDescent="0.25">
      <c r="B601" s="142" t="s">
        <v>361</v>
      </c>
      <c r="C601" s="13" t="str">
        <f>VLOOKUP(B601,'личн рез-ты по гонкам_NEW'!$G$1:$M$1058,4,FALSE)</f>
        <v>М</v>
      </c>
      <c r="D601" s="13">
        <f>VLOOKUP(B601,'личн рез-ты по гонкам_NEW'!$G$1:$M$1058,3,FALSE)</f>
        <v>0</v>
      </c>
      <c r="E601" s="61">
        <v>1.4088111842235382</v>
      </c>
      <c r="F601" s="13">
        <v>597</v>
      </c>
    </row>
    <row r="602" spans="2:6" x14ac:dyDescent="0.25">
      <c r="B602" s="142" t="s">
        <v>237</v>
      </c>
      <c r="C602" s="13" t="str">
        <f>VLOOKUP(B602,'личн рез-ты по гонкам_NEW'!$G$1:$M$1058,4,FALSE)</f>
        <v>М</v>
      </c>
      <c r="D602" s="13">
        <f>VLOOKUP(B602,'личн рез-ты по гонкам_NEW'!$G$1:$M$1058,3,FALSE)</f>
        <v>0</v>
      </c>
      <c r="E602" s="61">
        <v>1.402465453388406</v>
      </c>
      <c r="F602" s="13">
        <v>598</v>
      </c>
    </row>
    <row r="603" spans="2:6" x14ac:dyDescent="0.25">
      <c r="B603" s="142" t="s">
        <v>797</v>
      </c>
      <c r="C603" s="13" t="str">
        <f>VLOOKUP(B603,'личн рез-ты по гонкам_NEW'!$G$1:$M$1058,4,FALSE)</f>
        <v>М</v>
      </c>
      <c r="D603" s="13">
        <f>VLOOKUP(B603,'личн рез-ты по гонкам_NEW'!$G$1:$M$1058,3,FALSE)</f>
        <v>6100</v>
      </c>
      <c r="E603" s="61">
        <v>1.39474422470519</v>
      </c>
      <c r="F603" s="13">
        <v>599</v>
      </c>
    </row>
    <row r="604" spans="2:6" x14ac:dyDescent="0.25">
      <c r="B604" s="142" t="s">
        <v>385</v>
      </c>
      <c r="C604" s="13" t="str">
        <f>VLOOKUP(B604,'личн рез-ты по гонкам_NEW'!$G$1:$M$1058,4,FALSE)</f>
        <v>Ж</v>
      </c>
      <c r="D604" s="13">
        <f>VLOOKUP(B604,'личн рез-ты по гонкам_NEW'!$G$1:$M$1058,3,FALSE)</f>
        <v>3159</v>
      </c>
      <c r="E604" s="61">
        <v>1.3937114174064442</v>
      </c>
      <c r="F604" s="13">
        <v>600</v>
      </c>
    </row>
    <row r="605" spans="2:6" x14ac:dyDescent="0.25">
      <c r="B605" s="142" t="s">
        <v>268</v>
      </c>
      <c r="C605" s="41" t="str">
        <f>VLOOKUP(B605,'личн рез-ты по гонкам_NEW'!$G$1:$M$1058,4,FALSE)</f>
        <v>М</v>
      </c>
      <c r="D605" s="41">
        <f>VLOOKUP(B605,'личн рез-ты по гонкам_NEW'!$G$1:$M$1058,3,FALSE)</f>
        <v>0</v>
      </c>
      <c r="E605" s="61">
        <v>1.3854003987239496</v>
      </c>
      <c r="F605" s="13">
        <v>601</v>
      </c>
    </row>
    <row r="606" spans="2:6" x14ac:dyDescent="0.25">
      <c r="B606" s="142" t="s">
        <v>725</v>
      </c>
      <c r="C606" s="13" t="str">
        <f>VLOOKUP(B606,'личн рез-ты по гонкам_NEW'!$G$1:$M$1058,4,FALSE)</f>
        <v>М</v>
      </c>
      <c r="D606" s="13">
        <f>VLOOKUP(B606,'личн рез-ты по гонкам_NEW'!$G$1:$M$1058,3,FALSE)</f>
        <v>3154</v>
      </c>
      <c r="E606" s="61">
        <v>1.3826946334520542</v>
      </c>
      <c r="F606" s="13">
        <v>602</v>
      </c>
    </row>
    <row r="607" spans="2:6" x14ac:dyDescent="0.25">
      <c r="B607" s="142" t="s">
        <v>238</v>
      </c>
      <c r="C607" s="13" t="str">
        <f>VLOOKUP(B607,'личн рез-ты по гонкам_NEW'!$G$1:$M$1058,4,FALSE)</f>
        <v>М</v>
      </c>
      <c r="D607" s="13">
        <f>VLOOKUP(B607,'личн рез-ты по гонкам_NEW'!$G$1:$M$1058,3,FALSE)</f>
        <v>0</v>
      </c>
      <c r="E607" s="61">
        <v>1.3810671536897539</v>
      </c>
      <c r="F607" s="13">
        <v>603</v>
      </c>
    </row>
    <row r="608" spans="2:6" x14ac:dyDescent="0.25">
      <c r="B608" s="142" t="s">
        <v>347</v>
      </c>
      <c r="C608" s="13" t="str">
        <f>VLOOKUP(B608,'личн рез-ты по гонкам_NEW'!$G$1:$M$1058,4,FALSE)</f>
        <v>Ж</v>
      </c>
      <c r="D608" s="13">
        <f>VLOOKUP(B608,'личн рез-ты по гонкам_NEW'!$G$1:$M$1058,3,FALSE)</f>
        <v>0</v>
      </c>
      <c r="E608" s="61">
        <v>1.3562953207451864</v>
      </c>
      <c r="F608" s="13">
        <v>604</v>
      </c>
    </row>
    <row r="609" spans="2:6" x14ac:dyDescent="0.25">
      <c r="B609" s="142" t="s">
        <v>269</v>
      </c>
      <c r="C609" s="13" t="str">
        <f>VLOOKUP(B609,'личн рез-ты по гонкам_NEW'!$G$1:$M$1058,4,FALSE)</f>
        <v>М</v>
      </c>
      <c r="D609" s="13">
        <f>VLOOKUP(B609,'личн рез-ты по гонкам_NEW'!$G$1:$M$1058,3,FALSE)</f>
        <v>0</v>
      </c>
      <c r="E609" s="61">
        <v>1.3527972947138094</v>
      </c>
      <c r="F609" s="13">
        <v>605</v>
      </c>
    </row>
    <row r="610" spans="2:6" x14ac:dyDescent="0.25">
      <c r="B610" s="142" t="s">
        <v>415</v>
      </c>
      <c r="C610" s="13" t="str">
        <f>VLOOKUP(B610,'личн рез-ты по гонкам_NEW'!$G$1:$M$1058,4,FALSE)</f>
        <v>М</v>
      </c>
      <c r="D610" s="13">
        <f>VLOOKUP(B610,'личн рез-ты по гонкам_NEW'!$G$1:$M$1058,3,FALSE)</f>
        <v>0</v>
      </c>
      <c r="E610" s="61">
        <v>1.3496626974440953</v>
      </c>
      <c r="F610" s="13">
        <v>606</v>
      </c>
    </row>
    <row r="611" spans="2:6" x14ac:dyDescent="0.25">
      <c r="B611" s="142" t="s">
        <v>731</v>
      </c>
      <c r="C611" s="13" t="str">
        <f>VLOOKUP(B611,'личн рез-ты по гонкам_NEW'!$G$1:$M$1058,4,FALSE)</f>
        <v>Ж</v>
      </c>
      <c r="D611" s="13">
        <f>VLOOKUP(B611,'личн рез-ты по гонкам_NEW'!$G$1:$M$1058,3,FALSE)</f>
        <v>5392</v>
      </c>
      <c r="E611" s="61">
        <v>1.3483903601202609</v>
      </c>
      <c r="F611" s="13">
        <v>607</v>
      </c>
    </row>
    <row r="612" spans="2:6" x14ac:dyDescent="0.25">
      <c r="B612" s="142" t="s">
        <v>809</v>
      </c>
      <c r="C612" s="13" t="str">
        <f>VLOOKUP(B612,'личн рез-ты по гонкам_NEW'!$G$1:$M$1058,4,FALSE)</f>
        <v>М</v>
      </c>
      <c r="D612" s="13" t="str">
        <f>VLOOKUP(B612,'личн рез-ты по гонкам_NEW'!$G$1:$M$1058,3,FALSE)</f>
        <v/>
      </c>
      <c r="E612" s="61">
        <v>1.3439698847427992</v>
      </c>
      <c r="F612" s="13">
        <v>608</v>
      </c>
    </row>
    <row r="613" spans="2:6" x14ac:dyDescent="0.25">
      <c r="B613" s="142" t="s">
        <v>732</v>
      </c>
      <c r="C613" s="13" t="str">
        <f>VLOOKUP(B613,'личн рез-ты по гонкам_NEW'!$G$1:$M$1058,4,FALSE)</f>
        <v>Ж</v>
      </c>
      <c r="D613" s="13">
        <f>VLOOKUP(B613,'личн рез-ты по гонкам_NEW'!$G$1:$M$1058,3,FALSE)</f>
        <v>5025</v>
      </c>
      <c r="E613" s="61">
        <v>1.342933137641632</v>
      </c>
      <c r="F613" s="13">
        <v>609</v>
      </c>
    </row>
    <row r="614" spans="2:6" x14ac:dyDescent="0.25">
      <c r="B614" s="142" t="s">
        <v>292</v>
      </c>
      <c r="C614" s="13" t="str">
        <f>VLOOKUP(B614,'личн рез-ты по гонкам_NEW'!$G$1:$M$1058,4,FALSE)</f>
        <v>Ж</v>
      </c>
      <c r="D614" s="13">
        <f>VLOOKUP(B614,'личн рез-ты по гонкам_NEW'!$G$1:$M$1058,3,FALSE)</f>
        <v>0</v>
      </c>
      <c r="E614" s="61">
        <v>1.3346731596493138</v>
      </c>
      <c r="F614" s="13">
        <v>610</v>
      </c>
    </row>
    <row r="615" spans="2:6" x14ac:dyDescent="0.25">
      <c r="B615" s="142" t="s">
        <v>703</v>
      </c>
      <c r="C615" s="13" t="str">
        <f>VLOOKUP(B615,'личн рез-ты по гонкам_NEW'!$G$1:$M$1058,4,FALSE)</f>
        <v>Ж</v>
      </c>
      <c r="D615" s="13">
        <f>VLOOKUP(B615,'личн рез-ты по гонкам_NEW'!$G$1:$M$1058,3,FALSE)</f>
        <v>6085</v>
      </c>
      <c r="E615" s="61">
        <v>1.3186153452515885</v>
      </c>
      <c r="F615" s="13">
        <v>611</v>
      </c>
    </row>
    <row r="616" spans="2:6" x14ac:dyDescent="0.25">
      <c r="B616" s="142" t="s">
        <v>704</v>
      </c>
      <c r="C616" s="13" t="str">
        <f>VLOOKUP(B616,'личн рез-ты по гонкам_NEW'!$G$1:$M$1058,4,FALSE)</f>
        <v>Ж</v>
      </c>
      <c r="D616" s="13">
        <f>VLOOKUP(B616,'личн рез-ты по гонкам_NEW'!$G$1:$M$1058,3,FALSE)</f>
        <v>6086</v>
      </c>
      <c r="E616" s="61">
        <v>1.317198495073487</v>
      </c>
      <c r="F616" s="13">
        <v>612</v>
      </c>
    </row>
    <row r="617" spans="2:6" x14ac:dyDescent="0.25">
      <c r="B617" s="142" t="s">
        <v>733</v>
      </c>
      <c r="C617" s="41" t="str">
        <f>VLOOKUP(B617,'личн рез-ты по гонкам_NEW'!$G$1:$M$1058,4,FALSE)</f>
        <v>Ж</v>
      </c>
      <c r="D617" s="41">
        <f>VLOOKUP(B617,'личн рез-ты по гонкам_NEW'!$G$1:$M$1058,3,FALSE)</f>
        <v>3282</v>
      </c>
      <c r="E617" s="61">
        <v>1.3147606433697594</v>
      </c>
      <c r="F617" s="13">
        <v>613</v>
      </c>
    </row>
    <row r="618" spans="2:6" x14ac:dyDescent="0.25">
      <c r="B618" s="142" t="s">
        <v>357</v>
      </c>
      <c r="C618" s="13" t="str">
        <f>VLOOKUP(B618,'личн рез-ты по гонкам_NEW'!$G$1:$M$1058,4,FALSE)</f>
        <v>М</v>
      </c>
      <c r="D618" s="13">
        <f>VLOOKUP(B618,'личн рез-ты по гонкам_NEW'!$G$1:$M$1058,3,FALSE)</f>
        <v>0</v>
      </c>
      <c r="E618" s="61">
        <v>1.293416092312031</v>
      </c>
      <c r="F618" s="13">
        <v>614</v>
      </c>
    </row>
    <row r="619" spans="2:6" x14ac:dyDescent="0.25">
      <c r="B619" s="142" t="s">
        <v>378</v>
      </c>
      <c r="C619" s="13" t="str">
        <f>VLOOKUP(B619,'личн рез-ты по гонкам_NEW'!$G$1:$M$1058,4,FALSE)</f>
        <v>Ж</v>
      </c>
      <c r="D619" s="13">
        <f>VLOOKUP(B619,'личн рез-ты по гонкам_NEW'!$G$1:$M$1058,3,FALSE)</f>
        <v>3768</v>
      </c>
      <c r="E619" s="61">
        <v>1.2846388308683852</v>
      </c>
      <c r="F619" s="13">
        <v>615</v>
      </c>
    </row>
    <row r="620" spans="2:6" x14ac:dyDescent="0.25">
      <c r="B620" s="142" t="s">
        <v>358</v>
      </c>
      <c r="C620" s="13" t="str">
        <f>VLOOKUP(B620,'личн рез-ты по гонкам_NEW'!$G$1:$M$1058,4,FALSE)</f>
        <v>М</v>
      </c>
      <c r="D620" s="13">
        <f>VLOOKUP(B620,'личн рез-ты по гонкам_NEW'!$G$1:$M$1058,3,FALSE)</f>
        <v>0</v>
      </c>
      <c r="E620" s="61">
        <v>1.2784525623399539</v>
      </c>
      <c r="F620" s="13">
        <v>616</v>
      </c>
    </row>
    <row r="621" spans="2:6" x14ac:dyDescent="0.25">
      <c r="B621" s="142" t="s">
        <v>648</v>
      </c>
      <c r="C621" s="13" t="str">
        <f>VLOOKUP(B621,'личн рез-ты по гонкам_NEW'!$G$1:$M$1058,4,FALSE)</f>
        <v>М</v>
      </c>
      <c r="D621" s="13">
        <f>VLOOKUP(B621,'личн рез-ты по гонкам_NEW'!$G$1:$M$1058,3,FALSE)</f>
        <v>5966</v>
      </c>
      <c r="E621" s="61">
        <v>1.2770367789042307</v>
      </c>
      <c r="F621" s="13">
        <v>617</v>
      </c>
    </row>
    <row r="622" spans="2:6" x14ac:dyDescent="0.25">
      <c r="B622" s="142" t="s">
        <v>774</v>
      </c>
      <c r="C622" s="13" t="str">
        <f>VLOOKUP(B622,'личн рез-ты по гонкам_NEW'!$G$1:$M$1058,4,FALSE)</f>
        <v>Ж</v>
      </c>
      <c r="D622" s="13">
        <f>VLOOKUP(B622,'личн рез-ты по гонкам_NEW'!$G$1:$M$1058,3,FALSE)</f>
        <v>6107</v>
      </c>
      <c r="E622" s="61">
        <v>1.2691125465455622</v>
      </c>
      <c r="F622" s="13">
        <v>618</v>
      </c>
    </row>
    <row r="623" spans="2:6" x14ac:dyDescent="0.25">
      <c r="B623" s="142" t="s">
        <v>416</v>
      </c>
      <c r="C623" s="13" t="str">
        <f>VLOOKUP(B623,'личн рез-ты по гонкам_NEW'!$G$1:$M$1058,4,FALSE)</f>
        <v>М</v>
      </c>
      <c r="D623" s="13">
        <f>VLOOKUP(B623,'личн рез-ты по гонкам_NEW'!$G$1:$M$1058,3,FALSE)</f>
        <v>0</v>
      </c>
      <c r="E623" s="61">
        <v>1.2507096311384194</v>
      </c>
      <c r="F623" s="13">
        <v>619</v>
      </c>
    </row>
    <row r="624" spans="2:6" x14ac:dyDescent="0.25">
      <c r="B624" s="142" t="s">
        <v>256</v>
      </c>
      <c r="C624" s="13" t="str">
        <f>VLOOKUP(B624,'личн рез-ты по гонкам_NEW'!$G$1:$M$1058,4,FALSE)</f>
        <v>Ж</v>
      </c>
      <c r="D624" s="13">
        <f>VLOOKUP(B624,'личн рез-ты по гонкам_NEW'!$G$1:$M$1058,3,FALSE)</f>
        <v>0</v>
      </c>
      <c r="E624" s="61">
        <v>1.244872958390159</v>
      </c>
      <c r="F624" s="13">
        <v>620</v>
      </c>
    </row>
    <row r="625" spans="2:6" x14ac:dyDescent="0.25">
      <c r="B625" s="142" t="s">
        <v>320</v>
      </c>
      <c r="C625" s="13" t="str">
        <f>VLOOKUP(B625,'личн рез-ты по гонкам_NEW'!$G$1:$M$1058,4,FALSE)</f>
        <v>М</v>
      </c>
      <c r="D625" s="13">
        <f>VLOOKUP(B625,'личн рез-ты по гонкам_NEW'!$G$1:$M$1058,3,FALSE)</f>
        <v>3528</v>
      </c>
      <c r="E625" s="61">
        <v>1.2257862672380826</v>
      </c>
      <c r="F625" s="13">
        <v>621</v>
      </c>
    </row>
    <row r="626" spans="2:6" x14ac:dyDescent="0.25">
      <c r="B626" s="142" t="s">
        <v>417</v>
      </c>
      <c r="C626" s="13" t="str">
        <f>VLOOKUP(B626,'личн рез-ты по гонкам_NEW'!$G$1:$M$1058,4,FALSE)</f>
        <v>М</v>
      </c>
      <c r="D626" s="13">
        <f>VLOOKUP(B626,'личн рез-ты по гонкам_NEW'!$G$1:$M$1058,3,FALSE)</f>
        <v>4865</v>
      </c>
      <c r="E626" s="61">
        <v>1.2247512126977751</v>
      </c>
      <c r="F626" s="13">
        <v>622</v>
      </c>
    </row>
    <row r="627" spans="2:6" x14ac:dyDescent="0.25">
      <c r="B627" s="142" t="s">
        <v>271</v>
      </c>
      <c r="C627" s="13" t="str">
        <f>VLOOKUP(B627,'личн рез-ты по гонкам_NEW'!$G$1:$M$1058,4,FALSE)</f>
        <v>М</v>
      </c>
      <c r="D627" s="13">
        <f>VLOOKUP(B627,'личн рез-ты по гонкам_NEW'!$G$1:$M$1058,3,FALSE)</f>
        <v>0</v>
      </c>
      <c r="E627" s="61">
        <v>1.2149832734452579</v>
      </c>
      <c r="F627" s="13">
        <v>623</v>
      </c>
    </row>
    <row r="628" spans="2:6" x14ac:dyDescent="0.25">
      <c r="B628" s="142" t="s">
        <v>798</v>
      </c>
      <c r="C628" s="13" t="str">
        <f>VLOOKUP(B628,'личн рез-ты по гонкам_NEW'!$G$1:$M$1058,4,FALSE)</f>
        <v>М</v>
      </c>
      <c r="D628" s="13">
        <f>VLOOKUP(B628,'личн рез-ты по гонкам_NEW'!$G$1:$M$1058,3,FALSE)</f>
        <v>5721</v>
      </c>
      <c r="E628" s="61">
        <v>1.1998672797928045</v>
      </c>
      <c r="F628" s="13">
        <v>624</v>
      </c>
    </row>
    <row r="629" spans="2:6" x14ac:dyDescent="0.25">
      <c r="B629" s="142" t="s">
        <v>521</v>
      </c>
      <c r="C629" s="13" t="str">
        <f>VLOOKUP(B629,'личн рез-ты по гонкам_NEW'!$G$1:$M$1058,4,FALSE)</f>
        <v>М</v>
      </c>
      <c r="D629" s="13">
        <f>VLOOKUP(B629,'личн рез-ты по гонкам_NEW'!$G$1:$M$1058,3,FALSE)</f>
        <v>0</v>
      </c>
      <c r="E629" s="61">
        <v>1.1663499080503827</v>
      </c>
      <c r="F629" s="13">
        <v>625</v>
      </c>
    </row>
    <row r="630" spans="2:6" x14ac:dyDescent="0.25">
      <c r="B630" s="142" t="s">
        <v>508</v>
      </c>
      <c r="C630" s="13" t="str">
        <f>VLOOKUP(B630,'личн рез-ты по гонкам_NEW'!$G$1:$M$1058,4,FALSE)</f>
        <v>Ж</v>
      </c>
      <c r="D630" s="13">
        <f>VLOOKUP(B630,'личн рез-ты по гонкам_NEW'!$G$1:$M$1058,3,FALSE)</f>
        <v>5034</v>
      </c>
      <c r="E630" s="61">
        <v>1.1567530718842058</v>
      </c>
      <c r="F630" s="13">
        <v>626</v>
      </c>
    </row>
    <row r="631" spans="2:6" x14ac:dyDescent="0.25">
      <c r="B631" s="142" t="s">
        <v>799</v>
      </c>
      <c r="C631" s="13" t="str">
        <f>VLOOKUP(B631,'личн рез-ты по гонкам_NEW'!$G$1:$M$1058,4,FALSE)</f>
        <v>М</v>
      </c>
      <c r="D631" s="13">
        <f>VLOOKUP(B631,'личн рез-ты по гонкам_NEW'!$G$1:$M$1058,3,FALSE)</f>
        <v>53</v>
      </c>
      <c r="E631" s="61">
        <v>1.1558474041878051</v>
      </c>
      <c r="F631" s="13">
        <v>627</v>
      </c>
    </row>
    <row r="632" spans="2:6" x14ac:dyDescent="0.25">
      <c r="B632" s="142" t="s">
        <v>810</v>
      </c>
      <c r="C632" s="13" t="str">
        <f>VLOOKUP(B632,'личн рез-ты по гонкам_NEW'!$G$1:$M$1058,4,FALSE)</f>
        <v>М</v>
      </c>
      <c r="D632" s="13">
        <f>VLOOKUP(B632,'личн рез-ты по гонкам_NEW'!$G$1:$M$1058,3,FALSE)</f>
        <v>6079</v>
      </c>
      <c r="E632" s="61">
        <v>1.1544813248769279</v>
      </c>
      <c r="F632" s="13">
        <v>628</v>
      </c>
    </row>
    <row r="633" spans="2:6" x14ac:dyDescent="0.25">
      <c r="B633" s="142" t="s">
        <v>191</v>
      </c>
      <c r="C633" s="13" t="str">
        <f>VLOOKUP(B633,'личн рез-ты по гонкам_NEW'!$G$1:$M$1058,4,FALSE)</f>
        <v>Ж</v>
      </c>
      <c r="D633" s="13">
        <f>VLOOKUP(B633,'личн рез-ты по гонкам_NEW'!$G$1:$M$1058,3,FALSE)</f>
        <v>0</v>
      </c>
      <c r="E633" s="61">
        <v>1.1525150406945164</v>
      </c>
      <c r="F633" s="13">
        <v>629</v>
      </c>
    </row>
    <row r="634" spans="2:6" x14ac:dyDescent="0.25">
      <c r="B634" s="142" t="s">
        <v>542</v>
      </c>
      <c r="C634" s="13" t="str">
        <f>VLOOKUP(B634,'личн рез-ты по гонкам_NEW'!$G$1:$M$1058,4,FALSE)</f>
        <v>М</v>
      </c>
      <c r="D634" s="13">
        <f>VLOOKUP(B634,'личн рез-ты по гонкам_NEW'!$G$1:$M$1058,3,FALSE)</f>
        <v>5247</v>
      </c>
      <c r="E634" s="61">
        <v>1.1401520532784133</v>
      </c>
      <c r="F634" s="13">
        <v>630</v>
      </c>
    </row>
    <row r="635" spans="2:6" x14ac:dyDescent="0.25">
      <c r="B635" s="142" t="s">
        <v>359</v>
      </c>
      <c r="C635" s="13" t="str">
        <f>VLOOKUP(B635,'личн рез-ты по гонкам_NEW'!$G$1:$M$1058,4,FALSE)</f>
        <v>М</v>
      </c>
      <c r="D635" s="13">
        <f>VLOOKUP(B635,'личн рез-ты по гонкам_NEW'!$G$1:$M$1058,3,FALSE)</f>
        <v>0</v>
      </c>
      <c r="E635" s="61">
        <v>1.1396364887671389</v>
      </c>
      <c r="F635" s="13">
        <v>631</v>
      </c>
    </row>
    <row r="636" spans="2:6" x14ac:dyDescent="0.25">
      <c r="B636" s="142" t="s">
        <v>456</v>
      </c>
      <c r="C636" s="13" t="str">
        <f>VLOOKUP(B636,'личн рез-ты по гонкам_NEW'!$G$1:$M$1058,4,FALSE)</f>
        <v>М</v>
      </c>
      <c r="D636" s="13">
        <f>VLOOKUP(B636,'личн рез-ты по гонкам_NEW'!$G$1:$M$1058,3,FALSE)</f>
        <v>0</v>
      </c>
      <c r="E636" s="61">
        <v>1.1287287476576833</v>
      </c>
      <c r="F636" s="13">
        <v>632</v>
      </c>
    </row>
    <row r="637" spans="2:6" x14ac:dyDescent="0.25">
      <c r="B637" s="142" t="s">
        <v>800</v>
      </c>
      <c r="C637" s="13" t="str">
        <f>VLOOKUP(B637,'личн рез-ты по гонкам_NEW'!$G$1:$M$1058,4,FALSE)</f>
        <v>М</v>
      </c>
      <c r="D637" s="13">
        <f>VLOOKUP(B637,'личн рез-ты по гонкам_NEW'!$G$1:$M$1058,3,FALSE)</f>
        <v>6117</v>
      </c>
      <c r="E637" s="61">
        <v>1.1122534840803322</v>
      </c>
      <c r="F637" s="13">
        <v>633</v>
      </c>
    </row>
    <row r="638" spans="2:6" x14ac:dyDescent="0.25">
      <c r="B638" s="142" t="s">
        <v>665</v>
      </c>
      <c r="C638" s="13" t="str">
        <f>VLOOKUP(B638,'личн рез-ты по гонкам_NEW'!$G$1:$M$1058,4,FALSE)</f>
        <v>М</v>
      </c>
      <c r="D638" s="13">
        <f>VLOOKUP(B638,'личн рез-ты по гонкам_NEW'!$G$1:$M$1058,3,FALSE)</f>
        <v>0</v>
      </c>
      <c r="E638" s="61">
        <v>1.0981221713349794</v>
      </c>
      <c r="F638" s="13">
        <v>634</v>
      </c>
    </row>
    <row r="639" spans="2:6" x14ac:dyDescent="0.25">
      <c r="B639" s="142" t="s">
        <v>257</v>
      </c>
      <c r="C639" s="13" t="str">
        <f>VLOOKUP(B639,'личн рез-ты по гонкам_NEW'!$G$1:$M$1058,4,FALSE)</f>
        <v>Ж</v>
      </c>
      <c r="D639" s="13">
        <f>VLOOKUP(B639,'личн рез-ты по гонкам_NEW'!$G$1:$M$1058,3,FALSE)</f>
        <v>0</v>
      </c>
      <c r="E639" s="61">
        <v>1.0860050693592362</v>
      </c>
      <c r="F639" s="13">
        <v>635</v>
      </c>
    </row>
    <row r="640" spans="2:6" x14ac:dyDescent="0.25">
      <c r="B640" s="142" t="s">
        <v>734</v>
      </c>
      <c r="C640" s="41" t="str">
        <f>VLOOKUP(B640,'личн рез-ты по гонкам_NEW'!$G$1:$M$1058,4,FALSE)</f>
        <v>Ж</v>
      </c>
      <c r="D640" s="41">
        <f>VLOOKUP(B640,'личн рез-ты по гонкам_NEW'!$G$1:$M$1058,3,FALSE)</f>
        <v>6098</v>
      </c>
      <c r="E640" s="61">
        <v>1.0589745208738639</v>
      </c>
      <c r="F640" s="13">
        <v>636</v>
      </c>
    </row>
    <row r="641" spans="2:6" x14ac:dyDescent="0.25">
      <c r="B641" s="142" t="s">
        <v>418</v>
      </c>
      <c r="C641" s="13" t="str">
        <f>VLOOKUP(B641,'личн рез-ты по гонкам_NEW'!$G$1:$M$1058,4,FALSE)</f>
        <v>М</v>
      </c>
      <c r="D641" s="13">
        <f>VLOOKUP(B641,'личн рез-ты по гонкам_NEW'!$G$1:$M$1058,3,FALSE)</f>
        <v>0</v>
      </c>
      <c r="E641" s="61">
        <v>1.0465094988850396</v>
      </c>
      <c r="F641" s="13">
        <v>637</v>
      </c>
    </row>
    <row r="642" spans="2:6" x14ac:dyDescent="0.25">
      <c r="B642" s="142" t="s">
        <v>420</v>
      </c>
      <c r="C642" s="13" t="str">
        <f>VLOOKUP(B642,'личн рез-ты по гонкам_NEW'!$G$1:$M$1058,4,FALSE)</f>
        <v>М</v>
      </c>
      <c r="D642" s="13">
        <f>VLOOKUP(B642,'личн рез-ты по гонкам_NEW'!$G$1:$M$1058,3,FALSE)</f>
        <v>5141</v>
      </c>
      <c r="E642" s="61">
        <v>1.0141234679101705</v>
      </c>
      <c r="F642" s="13">
        <v>638</v>
      </c>
    </row>
    <row r="643" spans="2:6" x14ac:dyDescent="0.25">
      <c r="B643" s="142" t="s">
        <v>379</v>
      </c>
      <c r="C643" s="13" t="str">
        <f>VLOOKUP(B643,'личн рез-ты по гонкам_NEW'!$G$1:$M$1058,4,FALSE)</f>
        <v>Ж</v>
      </c>
      <c r="D643" s="13">
        <f>VLOOKUP(B643,'личн рез-ты по гонкам_NEW'!$G$1:$M$1058,3,FALSE)</f>
        <v>5137</v>
      </c>
      <c r="E643" s="61">
        <v>1.0121888300573323</v>
      </c>
      <c r="F643" s="13">
        <v>639</v>
      </c>
    </row>
    <row r="644" spans="2:6" x14ac:dyDescent="0.25">
      <c r="B644" s="142" t="s">
        <v>599</v>
      </c>
      <c r="C644" s="13" t="str">
        <f>VLOOKUP(B644,'личн рез-ты по гонкам_NEW'!$G$1:$M$1058,4,FALSE)</f>
        <v>Ж</v>
      </c>
      <c r="D644" s="13">
        <f>VLOOKUP(B644,'личн рез-ты по гонкам_NEW'!$G$1:$M$1058,3,FALSE)</f>
        <v>4464</v>
      </c>
      <c r="E644" s="61">
        <v>0.98870276738461083</v>
      </c>
      <c r="F644" s="13">
        <v>640</v>
      </c>
    </row>
    <row r="645" spans="2:6" x14ac:dyDescent="0.25">
      <c r="B645" s="142" t="s">
        <v>735</v>
      </c>
      <c r="C645" s="13" t="str">
        <f>VLOOKUP(B645,'личн рез-ты по гонкам_NEW'!$G$1:$M$1058,4,FALSE)</f>
        <v>Ж</v>
      </c>
      <c r="D645" s="13">
        <f>VLOOKUP(B645,'личн рез-ты по гонкам_NEW'!$G$1:$M$1058,3,FALSE)</f>
        <v>1336</v>
      </c>
      <c r="E645" s="61">
        <v>0.98527386815478879</v>
      </c>
      <c r="F645" s="13">
        <v>641</v>
      </c>
    </row>
    <row r="646" spans="2:6" x14ac:dyDescent="0.25">
      <c r="B646" s="142" t="s">
        <v>736</v>
      </c>
      <c r="C646" s="13" t="str">
        <f>VLOOKUP(B646,'личн рез-ты по гонкам_NEW'!$G$1:$M$1058,4,FALSE)</f>
        <v>Ж</v>
      </c>
      <c r="D646" s="13">
        <f>VLOOKUP(B646,'личн рез-ты по гонкам_NEW'!$G$1:$M$1058,3,FALSE)</f>
        <v>4340</v>
      </c>
      <c r="E646" s="61">
        <v>0.98257777211092456</v>
      </c>
      <c r="F646" s="13">
        <v>642</v>
      </c>
    </row>
    <row r="647" spans="2:6" x14ac:dyDescent="0.25">
      <c r="B647" s="142" t="s">
        <v>811</v>
      </c>
      <c r="C647" s="13" t="str">
        <f>VLOOKUP(B647,'личн рез-ты по гонкам_NEW'!$G$1:$M$1058,4,FALSE)</f>
        <v>М</v>
      </c>
      <c r="D647" s="13">
        <f>VLOOKUP(B647,'личн рез-ты по гонкам_NEW'!$G$1:$M$1058,3,FALSE)</f>
        <v>5294</v>
      </c>
      <c r="E647" s="61">
        <v>0.98252534175367956</v>
      </c>
      <c r="F647" s="13">
        <v>643</v>
      </c>
    </row>
    <row r="648" spans="2:6" x14ac:dyDescent="0.25">
      <c r="B648" s="142" t="s">
        <v>618</v>
      </c>
      <c r="C648" s="13" t="str">
        <f>VLOOKUP(B648,'личн рез-ты по гонкам_NEW'!$G$1:$M$1058,4,FALSE)</f>
        <v>Ж</v>
      </c>
      <c r="D648" s="13">
        <f>VLOOKUP(B648,'личн рез-ты по гонкам_NEW'!$G$1:$M$1058,3,FALSE)</f>
        <v>2565</v>
      </c>
      <c r="E648" s="61">
        <v>0.97876435991915156</v>
      </c>
      <c r="F648" s="13">
        <v>644</v>
      </c>
    </row>
    <row r="649" spans="2:6" x14ac:dyDescent="0.25">
      <c r="B649" s="142" t="s">
        <v>801</v>
      </c>
      <c r="C649" s="13" t="str">
        <f>VLOOKUP(B649,'личн рез-ты по гонкам_NEW'!$G$1:$M$1058,4,FALSE)</f>
        <v>М</v>
      </c>
      <c r="D649" s="13">
        <f>VLOOKUP(B649,'личн рез-ты по гонкам_NEW'!$G$1:$M$1058,3,FALSE)</f>
        <v>6136</v>
      </c>
      <c r="E649" s="61">
        <v>0.97659046142543382</v>
      </c>
      <c r="F649" s="13">
        <v>645</v>
      </c>
    </row>
    <row r="650" spans="2:6" x14ac:dyDescent="0.25">
      <c r="B650" s="142" t="s">
        <v>737</v>
      </c>
      <c r="C650" s="13" t="str">
        <f>VLOOKUP(B650,'личн рез-ты по гонкам_NEW'!$G$1:$M$1058,4,FALSE)</f>
        <v>Ж</v>
      </c>
      <c r="D650" s="13">
        <f>VLOOKUP(B650,'личн рез-ты по гонкам_NEW'!$G$1:$M$1058,3,FALSE)</f>
        <v>6095</v>
      </c>
      <c r="E650" s="61">
        <v>0.96836348742100675</v>
      </c>
      <c r="F650" s="13">
        <v>646</v>
      </c>
    </row>
    <row r="651" spans="2:6" x14ac:dyDescent="0.25">
      <c r="B651" s="142" t="s">
        <v>738</v>
      </c>
      <c r="C651" s="13" t="str">
        <f>VLOOKUP(B651,'личн рез-ты по гонкам_NEW'!$G$1:$M$1058,4,FALSE)</f>
        <v>Ж</v>
      </c>
      <c r="D651" s="13">
        <f>VLOOKUP(B651,'личн рез-ты по гонкам_NEW'!$G$1:$M$1058,3,FALSE)</f>
        <v>6082</v>
      </c>
      <c r="E651" s="61">
        <v>0.96048828093101835</v>
      </c>
      <c r="F651" s="13">
        <v>647</v>
      </c>
    </row>
    <row r="652" spans="2:6" x14ac:dyDescent="0.25">
      <c r="B652" s="142" t="s">
        <v>739</v>
      </c>
      <c r="C652" s="13" t="str">
        <f>VLOOKUP(B652,'личн рез-ты по гонкам_NEW'!$G$1:$M$1058,4,FALSE)</f>
        <v>Ж</v>
      </c>
      <c r="D652" s="13">
        <f>VLOOKUP(B652,'личн рез-ты по гонкам_NEW'!$G$1:$M$1058,3,FALSE)</f>
        <v>5441</v>
      </c>
      <c r="E652" s="61">
        <v>0.94755161888643513</v>
      </c>
      <c r="F652" s="13">
        <v>648</v>
      </c>
    </row>
    <row r="653" spans="2:6" x14ac:dyDescent="0.25">
      <c r="B653" s="142" t="s">
        <v>287</v>
      </c>
      <c r="C653" s="13" t="str">
        <f>VLOOKUP(B653,'личн рез-ты по гонкам_NEW'!$G$1:$M$1058,4,FALSE)</f>
        <v>М</v>
      </c>
      <c r="D653" s="13">
        <f>VLOOKUP(B653,'личн рез-ты по гонкам_NEW'!$G$1:$M$1058,3,FALSE)</f>
        <v>0</v>
      </c>
      <c r="E653" s="61">
        <v>0.94587640643565141</v>
      </c>
      <c r="F653" s="13">
        <v>649</v>
      </c>
    </row>
    <row r="654" spans="2:6" x14ac:dyDescent="0.25">
      <c r="B654" s="142" t="s">
        <v>706</v>
      </c>
      <c r="C654" s="13" t="str">
        <f>VLOOKUP(B654,'личн рез-ты по гонкам_NEW'!$G$1:$M$1058,4,FALSE)</f>
        <v>Ж</v>
      </c>
      <c r="D654" s="13">
        <f>VLOOKUP(B654,'личн рез-ты по гонкам_NEW'!$G$1:$M$1058,3,FALSE)</f>
        <v>6109</v>
      </c>
      <c r="E654" s="61">
        <v>0.94381007934275718</v>
      </c>
      <c r="F654" s="13">
        <v>650</v>
      </c>
    </row>
    <row r="655" spans="2:6" x14ac:dyDescent="0.25">
      <c r="B655" s="142" t="s">
        <v>245</v>
      </c>
      <c r="C655" s="13" t="str">
        <f>VLOOKUP(B655,'личн рез-ты по гонкам_NEW'!$G$1:$M$1058,4,FALSE)</f>
        <v>М</v>
      </c>
      <c r="D655" s="13">
        <f>VLOOKUP(B655,'личн рез-ты по гонкам_NEW'!$G$1:$M$1058,3,FALSE)</f>
        <v>2747</v>
      </c>
      <c r="E655" s="61">
        <v>0.94287504779514708</v>
      </c>
      <c r="F655" s="13">
        <v>651</v>
      </c>
    </row>
    <row r="656" spans="2:6" x14ac:dyDescent="0.25">
      <c r="B656" s="142" t="s">
        <v>812</v>
      </c>
      <c r="C656" s="13" t="str">
        <f>VLOOKUP(B656,'личн рез-ты по гонкам_NEW'!$G$1:$M$1058,4,FALSE)</f>
        <v>М</v>
      </c>
      <c r="D656" s="13" t="str">
        <f>VLOOKUP(B656,'личн рез-ты по гонкам_NEW'!$G$1:$M$1058,3,FALSE)</f>
        <v/>
      </c>
      <c r="E656" s="61">
        <v>0.93216742464627012</v>
      </c>
      <c r="F656" s="13">
        <v>652</v>
      </c>
    </row>
    <row r="657" spans="2:6" x14ac:dyDescent="0.25">
      <c r="B657" s="142" t="s">
        <v>288</v>
      </c>
      <c r="C657" s="13" t="str">
        <f>VLOOKUP(B657,'личн рез-ты по гонкам_NEW'!$G$1:$M$1058,4,FALSE)</f>
        <v>М</v>
      </c>
      <c r="D657" s="13">
        <f>VLOOKUP(B657,'личн рез-ты по гонкам_NEW'!$G$1:$M$1058,3,FALSE)</f>
        <v>0</v>
      </c>
      <c r="E657" s="61">
        <v>0.92049443282268639</v>
      </c>
      <c r="F657" s="13">
        <v>653</v>
      </c>
    </row>
    <row r="658" spans="2:6" x14ac:dyDescent="0.25">
      <c r="B658" s="142" t="s">
        <v>813</v>
      </c>
      <c r="C658" s="13" t="str">
        <f>VLOOKUP(B658,'личн рез-ты по гонкам_NEW'!$G$1:$M$1058,4,FALSE)</f>
        <v>М</v>
      </c>
      <c r="D658" s="13">
        <f>VLOOKUP(B658,'личн рез-ты по гонкам_NEW'!$G$1:$M$1058,3,FALSE)</f>
        <v>6105</v>
      </c>
      <c r="E658" s="61">
        <v>0.91813000292389568</v>
      </c>
      <c r="F658" s="13">
        <v>654</v>
      </c>
    </row>
    <row r="659" spans="2:6" x14ac:dyDescent="0.25">
      <c r="B659" s="142" t="s">
        <v>740</v>
      </c>
      <c r="C659" s="13" t="str">
        <f>VLOOKUP(B659,'личн рез-ты по гонкам_NEW'!$G$1:$M$1058,4,FALSE)</f>
        <v>Ж</v>
      </c>
      <c r="D659" s="13">
        <f>VLOOKUP(B659,'личн рез-ты по гонкам_NEW'!$G$1:$M$1058,3,FALSE)</f>
        <v>0</v>
      </c>
      <c r="E659" s="61">
        <v>0.89568418518102411</v>
      </c>
      <c r="F659" s="13">
        <v>655</v>
      </c>
    </row>
    <row r="660" spans="2:6" x14ac:dyDescent="0.25">
      <c r="B660" s="142" t="s">
        <v>241</v>
      </c>
      <c r="C660" s="13" t="str">
        <f>VLOOKUP(B660,'личн рез-ты по гонкам_NEW'!$G$1:$M$1058,4,FALSE)</f>
        <v>М</v>
      </c>
      <c r="D660" s="13">
        <f>VLOOKUP(B660,'личн рез-ты по гонкам_NEW'!$G$1:$M$1058,3,FALSE)</f>
        <v>0</v>
      </c>
      <c r="E660" s="61">
        <v>0.87142238209202894</v>
      </c>
      <c r="F660" s="13">
        <v>656</v>
      </c>
    </row>
    <row r="661" spans="2:6" x14ac:dyDescent="0.25">
      <c r="B661" s="142" t="s">
        <v>242</v>
      </c>
      <c r="C661" s="13" t="str">
        <f>VLOOKUP(B661,'личн рез-ты по гонкам_NEW'!$G$1:$M$1058,4,FALSE)</f>
        <v>М</v>
      </c>
      <c r="D661" s="13">
        <f>VLOOKUP(B661,'личн рез-ты по гонкам_NEW'!$G$1:$M$1058,3,FALSE)</f>
        <v>0</v>
      </c>
      <c r="E661" s="61">
        <v>0.84808441962975267</v>
      </c>
      <c r="F661" s="13">
        <v>657</v>
      </c>
    </row>
    <row r="662" spans="2:6" x14ac:dyDescent="0.25">
      <c r="B662" s="142" t="s">
        <v>658</v>
      </c>
      <c r="C662" s="13" t="str">
        <f>VLOOKUP(B662,'личн рез-ты по гонкам_NEW'!$G$1:$M$1058,4,FALSE)</f>
        <v>М</v>
      </c>
      <c r="D662" s="13">
        <f>VLOOKUP(B662,'личн рез-ты по гонкам_NEW'!$G$1:$M$1058,3,FALSE)</f>
        <v>436</v>
      </c>
      <c r="E662" s="61">
        <v>0.84465335801281249</v>
      </c>
      <c r="F662" s="13">
        <v>658</v>
      </c>
    </row>
    <row r="663" spans="2:6" x14ac:dyDescent="0.25">
      <c r="B663" s="142" t="s">
        <v>628</v>
      </c>
      <c r="C663" s="13" t="str">
        <f>VLOOKUP(B663,'личн рез-ты по гонкам_NEW'!$G$1:$M$1058,4,FALSE)</f>
        <v>М</v>
      </c>
      <c r="D663" s="13">
        <f>VLOOKUP(B663,'личн рез-ты по гонкам_NEW'!$G$1:$M$1058,3,FALSE)</f>
        <v>0</v>
      </c>
      <c r="E663" s="61">
        <v>0.84333877138766122</v>
      </c>
      <c r="F663" s="13">
        <v>659</v>
      </c>
    </row>
    <row r="664" spans="2:6" x14ac:dyDescent="0.25">
      <c r="B664" s="142" t="s">
        <v>421</v>
      </c>
      <c r="C664" s="13" t="str">
        <f>VLOOKUP(B664,'личн рез-ты по гонкам_NEW'!$G$1:$M$1058,4,FALSE)</f>
        <v>М</v>
      </c>
      <c r="D664" s="13">
        <f>VLOOKUP(B664,'личн рез-ты по гонкам_NEW'!$G$1:$M$1058,3,FALSE)</f>
        <v>5175</v>
      </c>
      <c r="E664" s="61">
        <v>0.84260956972575041</v>
      </c>
      <c r="F664" s="13">
        <v>660</v>
      </c>
    </row>
    <row r="665" spans="2:6" x14ac:dyDescent="0.25">
      <c r="B665" s="142" t="s">
        <v>422</v>
      </c>
      <c r="C665" s="13" t="str">
        <f>VLOOKUP(B665,'личн рез-ты по гонкам_NEW'!$G$1:$M$1058,4,FALSE)</f>
        <v>М</v>
      </c>
      <c r="D665" s="13">
        <f>VLOOKUP(B665,'личн рез-ты по гонкам_NEW'!$G$1:$M$1058,3,FALSE)</f>
        <v>1599</v>
      </c>
      <c r="E665" s="61">
        <v>0.8423754768328483</v>
      </c>
      <c r="F665" s="13">
        <v>661</v>
      </c>
    </row>
    <row r="666" spans="2:6" x14ac:dyDescent="0.25">
      <c r="B666" s="142" t="s">
        <v>273</v>
      </c>
      <c r="C666" s="13" t="str">
        <f>VLOOKUP(B666,'личн рез-ты по гонкам_NEW'!$G$1:$M$1058,4,FALSE)</f>
        <v>М</v>
      </c>
      <c r="D666" s="13">
        <f>VLOOKUP(B666,'личн рез-ты по гонкам_NEW'!$G$1:$M$1058,3,FALSE)</f>
        <v>0</v>
      </c>
      <c r="E666" s="61">
        <v>0.84102194752130754</v>
      </c>
      <c r="F666" s="13">
        <v>662</v>
      </c>
    </row>
    <row r="667" spans="2:6" x14ac:dyDescent="0.25">
      <c r="B667" s="142" t="s">
        <v>741</v>
      </c>
      <c r="C667" s="13" t="str">
        <f>VLOOKUP(B667,'личн рез-ты по гонкам_NEW'!$G$1:$M$1058,4,FALSE)</f>
        <v>Ж</v>
      </c>
      <c r="D667" s="13" t="str">
        <f>VLOOKUP(B667,'личн рез-ты по гонкам_NEW'!$G$1:$M$1058,3,FALSE)</f>
        <v/>
      </c>
      <c r="E667" s="61">
        <v>0.834413243082608</v>
      </c>
      <c r="F667" s="13">
        <v>663</v>
      </c>
    </row>
    <row r="668" spans="2:6" x14ac:dyDescent="0.25">
      <c r="B668" s="142" t="s">
        <v>742</v>
      </c>
      <c r="C668" s="13" t="str">
        <f>VLOOKUP(B668,'личн рез-ты по гонкам_NEW'!$G$1:$M$1058,4,FALSE)</f>
        <v>Ж</v>
      </c>
      <c r="D668" s="13">
        <f>VLOOKUP(B668,'личн рез-ты по гонкам_NEW'!$G$1:$M$1058,3,FALSE)</f>
        <v>6119</v>
      </c>
      <c r="E668" s="61">
        <v>0.83153430401638462</v>
      </c>
      <c r="F668" s="13">
        <v>664</v>
      </c>
    </row>
    <row r="669" spans="2:6" x14ac:dyDescent="0.25">
      <c r="B669" s="142" t="s">
        <v>814</v>
      </c>
      <c r="C669" s="13" t="str">
        <f>VLOOKUP(B669,'личн рез-ты по гонкам_NEW'!$G$1:$M$1058,4,FALSE)</f>
        <v>М</v>
      </c>
      <c r="D669" s="13">
        <f>VLOOKUP(B669,'личн рез-ты по гонкам_NEW'!$G$1:$M$1058,3,FALSE)</f>
        <v>6122</v>
      </c>
      <c r="E669" s="61">
        <v>0.80611684894750302</v>
      </c>
      <c r="F669" s="13">
        <v>665</v>
      </c>
    </row>
    <row r="670" spans="2:6" x14ac:dyDescent="0.25">
      <c r="B670" s="142" t="s">
        <v>743</v>
      </c>
      <c r="C670" s="13" t="str">
        <f>VLOOKUP(B670,'личн рез-ты по гонкам_NEW'!$G$1:$M$1058,4,FALSE)</f>
        <v>Ж</v>
      </c>
      <c r="D670" s="13">
        <f>VLOOKUP(B670,'личн рез-ты по гонкам_NEW'!$G$1:$M$1058,3,FALSE)</f>
        <v>6078</v>
      </c>
      <c r="E670" s="61">
        <v>0.80208983663845024</v>
      </c>
      <c r="F670" s="13">
        <v>666</v>
      </c>
    </row>
    <row r="671" spans="2:6" x14ac:dyDescent="0.25">
      <c r="B671" s="142" t="s">
        <v>274</v>
      </c>
      <c r="C671" s="13" t="str">
        <f>VLOOKUP(B671,'личн рез-ты по гонкам_NEW'!$G$1:$M$1058,4,FALSE)</f>
        <v>М</v>
      </c>
      <c r="D671" s="13">
        <f>VLOOKUP(B671,'личн рез-ты по гонкам_NEW'!$G$1:$M$1058,3,FALSE)</f>
        <v>0</v>
      </c>
      <c r="E671" s="61">
        <v>0.80078543825369752</v>
      </c>
      <c r="F671" s="13">
        <v>667</v>
      </c>
    </row>
    <row r="672" spans="2:6" x14ac:dyDescent="0.25">
      <c r="B672" s="142" t="s">
        <v>744</v>
      </c>
      <c r="C672" s="13" t="str">
        <f>VLOOKUP(B672,'личн рез-ты по гонкам_NEW'!$G$1:$M$1058,4,FALSE)</f>
        <v>Ж</v>
      </c>
      <c r="D672" s="13" t="str">
        <f>VLOOKUP(B672,'личн рез-ты по гонкам_NEW'!$G$1:$M$1058,3,FALSE)</f>
        <v/>
      </c>
      <c r="E672" s="61">
        <v>0.80072263834777091</v>
      </c>
      <c r="F672" s="13">
        <v>668</v>
      </c>
    </row>
    <row r="673" spans="2:6" x14ac:dyDescent="0.25">
      <c r="B673" s="142" t="s">
        <v>601</v>
      </c>
      <c r="C673" s="13" t="str">
        <f>VLOOKUP(B673,'личн рез-ты по гонкам_NEW'!$G$1:$M$1058,4,FALSE)</f>
        <v>Ж</v>
      </c>
      <c r="D673" s="13">
        <f>VLOOKUP(B673,'личн рез-ты по гонкам_NEW'!$G$1:$M$1058,3,FALSE)</f>
        <v>1977</v>
      </c>
      <c r="E673" s="61">
        <v>0.80050350056861508</v>
      </c>
      <c r="F673" s="13">
        <v>669</v>
      </c>
    </row>
    <row r="674" spans="2:6" x14ac:dyDescent="0.25">
      <c r="B674" s="142" t="s">
        <v>745</v>
      </c>
      <c r="C674" s="13" t="str">
        <f>VLOOKUP(B674,'личн рез-ты по гонкам_NEW'!$G$1:$M$1058,4,FALSE)</f>
        <v>Ж</v>
      </c>
      <c r="D674" s="13">
        <f>VLOOKUP(B674,'личн рез-ты по гонкам_NEW'!$G$1:$M$1058,3,FALSE)</f>
        <v>2981</v>
      </c>
      <c r="E674" s="61">
        <v>0.7979975494645235</v>
      </c>
      <c r="F674" s="13">
        <v>670</v>
      </c>
    </row>
    <row r="675" spans="2:6" x14ac:dyDescent="0.25">
      <c r="B675" s="142" t="s">
        <v>802</v>
      </c>
      <c r="C675" s="13" t="str">
        <f>VLOOKUP(B675,'личн рез-ты по гонкам_NEW'!$G$1:$M$1058,4,FALSE)</f>
        <v>М</v>
      </c>
      <c r="D675" s="13">
        <f>VLOOKUP(B675,'личн рез-ты по гонкам_NEW'!$G$1:$M$1058,3,FALSE)</f>
        <v>2243</v>
      </c>
      <c r="E675" s="61">
        <v>0.79052908412611944</v>
      </c>
      <c r="F675" s="13">
        <v>671</v>
      </c>
    </row>
    <row r="676" spans="2:6" x14ac:dyDescent="0.25">
      <c r="B676" s="142" t="s">
        <v>803</v>
      </c>
      <c r="C676" s="13" t="e">
        <f>VLOOKUP(B676,'личн рез-ты по гонкам_NEW'!$G$1:$M$1058,4,FALSE)</f>
        <v>#N/A</v>
      </c>
      <c r="D676" s="13" t="e">
        <f>VLOOKUP(B676,'личн рез-ты по гонкам_NEW'!$G$1:$M$1058,3,FALSE)</f>
        <v>#N/A</v>
      </c>
      <c r="E676" s="61">
        <v>0.78873514589110283</v>
      </c>
      <c r="F676" s="13">
        <v>672</v>
      </c>
    </row>
    <row r="677" spans="2:6" x14ac:dyDescent="0.25">
      <c r="B677" s="142" t="s">
        <v>746</v>
      </c>
      <c r="C677" s="13" t="str">
        <f>VLOOKUP(B677,'личн рез-ты по гонкам_NEW'!$G$1:$M$1058,4,FALSE)</f>
        <v>Ж</v>
      </c>
      <c r="D677" s="13">
        <f>VLOOKUP(B677,'личн рез-ты по гонкам_NEW'!$G$1:$M$1058,3,FALSE)</f>
        <v>6121</v>
      </c>
      <c r="E677" s="61">
        <v>0.7772916281104304</v>
      </c>
      <c r="F677" s="13">
        <v>673</v>
      </c>
    </row>
    <row r="678" spans="2:6" x14ac:dyDescent="0.25">
      <c r="B678" s="142" t="s">
        <v>747</v>
      </c>
      <c r="C678" s="13" t="str">
        <f>VLOOKUP(B678,'личн рез-ты по гонкам_NEW'!$G$1:$M$1058,4,FALSE)</f>
        <v>Ж</v>
      </c>
      <c r="D678" s="13">
        <f>VLOOKUP(B678,'личн рез-ты по гонкам_NEW'!$G$1:$M$1058,3,FALSE)</f>
        <v>4235</v>
      </c>
      <c r="E678" s="61">
        <v>0.76495389786201795</v>
      </c>
      <c r="F678" s="13">
        <v>674</v>
      </c>
    </row>
    <row r="679" spans="2:6" x14ac:dyDescent="0.25">
      <c r="B679" s="142" t="s">
        <v>654</v>
      </c>
      <c r="C679" s="13" t="str">
        <f>VLOOKUP(B679,'личн рез-ты по гонкам_NEW'!$G$1:$M$1058,4,FALSE)</f>
        <v>М</v>
      </c>
      <c r="D679" s="13">
        <f>VLOOKUP(B679,'личн рез-ты по гонкам_NEW'!$G$1:$M$1058,3,FALSE)</f>
        <v>0</v>
      </c>
      <c r="E679" s="61">
        <v>0.76474671757020807</v>
      </c>
      <c r="F679" s="13">
        <v>675</v>
      </c>
    </row>
    <row r="680" spans="2:6" x14ac:dyDescent="0.25">
      <c r="B680" s="142" t="s">
        <v>653</v>
      </c>
      <c r="C680" s="13" t="str">
        <f>VLOOKUP(B680,'личн рез-ты по гонкам_NEW'!$G$1:$M$1058,4,FALSE)</f>
        <v>М</v>
      </c>
      <c r="D680" s="13">
        <f>VLOOKUP(B680,'личн рез-ты по гонкам_NEW'!$G$1:$M$1058,3,FALSE)</f>
        <v>0</v>
      </c>
      <c r="E680" s="61">
        <v>0.76458207888023055</v>
      </c>
      <c r="F680" s="13">
        <v>676</v>
      </c>
    </row>
    <row r="681" spans="2:6" x14ac:dyDescent="0.25">
      <c r="B681" s="142" t="s">
        <v>258</v>
      </c>
      <c r="C681" s="13" t="str">
        <f>VLOOKUP(B681,'личн рез-ты по гонкам_NEW'!$G$1:$M$1058,4,FALSE)</f>
        <v>Ж</v>
      </c>
      <c r="D681" s="13">
        <f>VLOOKUP(B681,'личн рез-ты по гонкам_NEW'!$G$1:$M$1058,3,FALSE)</f>
        <v>0</v>
      </c>
      <c r="E681" s="61">
        <v>0.75795099903364171</v>
      </c>
      <c r="F681" s="13">
        <v>677</v>
      </c>
    </row>
    <row r="682" spans="2:6" x14ac:dyDescent="0.25">
      <c r="B682" s="142" t="s">
        <v>619</v>
      </c>
      <c r="C682" s="13" t="str">
        <f>VLOOKUP(B682,'личн рез-ты по гонкам_NEW'!$G$1:$M$1058,4,FALSE)</f>
        <v>Ж</v>
      </c>
      <c r="D682" s="13">
        <f>VLOOKUP(B682,'личн рез-ты по гонкам_NEW'!$G$1:$M$1058,3,FALSE)</f>
        <v>0</v>
      </c>
      <c r="E682" s="61">
        <v>0.75004172713013895</v>
      </c>
      <c r="F682" s="13">
        <v>678</v>
      </c>
    </row>
    <row r="683" spans="2:6" x14ac:dyDescent="0.25">
      <c r="B683" s="142" t="s">
        <v>815</v>
      </c>
      <c r="C683" s="13" t="str">
        <f>VLOOKUP(B683,'личн рез-ты по гонкам_NEW'!$G$1:$M$1058,4,FALSE)</f>
        <v>М</v>
      </c>
      <c r="D683" s="13" t="str">
        <f>VLOOKUP(B683,'личн рез-ты по гонкам_NEW'!$G$1:$M$1058,3,FALSE)</f>
        <v/>
      </c>
      <c r="E683" s="61">
        <v>0.74064008606527332</v>
      </c>
      <c r="F683" s="13">
        <v>679</v>
      </c>
    </row>
    <row r="684" spans="2:6" x14ac:dyDescent="0.25">
      <c r="B684" s="142" t="s">
        <v>509</v>
      </c>
      <c r="C684" s="13" t="str">
        <f>VLOOKUP(B684,'личн рез-ты по гонкам_NEW'!$G$1:$M$1058,4,FALSE)</f>
        <v>Ж</v>
      </c>
      <c r="D684" s="13">
        <f>VLOOKUP(B684,'личн рез-ты по гонкам_NEW'!$G$1:$M$1058,3,FALSE)</f>
        <v>5257</v>
      </c>
      <c r="E684" s="61">
        <v>0.73756482157075953</v>
      </c>
      <c r="F684" s="13">
        <v>680</v>
      </c>
    </row>
    <row r="685" spans="2:6" x14ac:dyDescent="0.25">
      <c r="B685" s="142" t="s">
        <v>360</v>
      </c>
      <c r="C685" s="13" t="str">
        <f>VLOOKUP(B685,'личн рез-ты по гонкам_NEW'!$G$1:$M$1058,4,FALSE)</f>
        <v>М</v>
      </c>
      <c r="D685" s="13">
        <f>VLOOKUP(B685,'личн рез-ты по гонкам_NEW'!$G$1:$M$1058,3,FALSE)</f>
        <v>0</v>
      </c>
      <c r="E685" s="61">
        <v>0.73042649552543504</v>
      </c>
      <c r="F685" s="13">
        <v>681</v>
      </c>
    </row>
    <row r="686" spans="2:6" x14ac:dyDescent="0.25">
      <c r="B686" s="142" t="s">
        <v>816</v>
      </c>
      <c r="C686" s="13" t="str">
        <f>VLOOKUP(B686,'личн рез-ты по гонкам_NEW'!$G$1:$M$1058,4,FALSE)</f>
        <v>М</v>
      </c>
      <c r="D686" s="13">
        <f>VLOOKUP(B686,'личн рез-ты по гонкам_NEW'!$G$1:$M$1058,3,FALSE)</f>
        <v>6138</v>
      </c>
      <c r="E686" s="61">
        <v>0.7288411977689313</v>
      </c>
      <c r="F686" s="13">
        <v>682</v>
      </c>
    </row>
    <row r="687" spans="2:6" x14ac:dyDescent="0.25">
      <c r="B687" s="142" t="s">
        <v>275</v>
      </c>
      <c r="C687" s="13" t="str">
        <f>VLOOKUP(B687,'личн рез-ты по гонкам_NEW'!$G$1:$M$1058,4,FALSE)</f>
        <v>М</v>
      </c>
      <c r="D687" s="13">
        <f>VLOOKUP(B687,'личн рез-ты по гонкам_NEW'!$G$1:$M$1058,3,FALSE)</f>
        <v>0</v>
      </c>
      <c r="E687" s="61">
        <v>0.69482159314315639</v>
      </c>
      <c r="F687" s="13">
        <v>683</v>
      </c>
    </row>
    <row r="688" spans="2:6" x14ac:dyDescent="0.25">
      <c r="B688" s="142" t="s">
        <v>615</v>
      </c>
      <c r="C688" s="13" t="str">
        <f>VLOOKUP(B688,'личн рез-ты по гонкам_NEW'!$G$1:$M$1058,4,FALSE)</f>
        <v>Ж</v>
      </c>
      <c r="D688" s="13">
        <f>VLOOKUP(B688,'личн рез-ты по гонкам_NEW'!$G$1:$M$1058,3,FALSE)</f>
        <v>3704</v>
      </c>
      <c r="E688" s="61">
        <v>0.69103604935760132</v>
      </c>
      <c r="F688" s="13">
        <v>684</v>
      </c>
    </row>
    <row r="689" spans="2:6" x14ac:dyDescent="0.25">
      <c r="B689" s="142" t="s">
        <v>608</v>
      </c>
      <c r="C689" s="13" t="str">
        <f>VLOOKUP(B689,'личн рез-ты по гонкам_NEW'!$G$1:$M$1058,4,FALSE)</f>
        <v>Ж</v>
      </c>
      <c r="D689" s="13">
        <f>VLOOKUP(B689,'личн рез-ты по гонкам_NEW'!$G$1:$M$1058,3,FALSE)</f>
        <v>31</v>
      </c>
      <c r="E689" s="61">
        <v>0.65743999429662348</v>
      </c>
      <c r="F689" s="13">
        <v>685</v>
      </c>
    </row>
    <row r="690" spans="2:6" x14ac:dyDescent="0.25">
      <c r="B690" s="142" t="s">
        <v>817</v>
      </c>
      <c r="C690" s="13" t="str">
        <f>VLOOKUP(B690,'личн рез-ты по гонкам_NEW'!$G$1:$M$1058,4,FALSE)</f>
        <v>М</v>
      </c>
      <c r="D690" s="13" t="str">
        <f>VLOOKUP(B690,'личн рез-ты по гонкам_NEW'!$G$1:$M$1058,3,FALSE)</f>
        <v/>
      </c>
      <c r="E690" s="61">
        <v>0.65350680100609881</v>
      </c>
      <c r="F690" s="13">
        <v>686</v>
      </c>
    </row>
    <row r="691" spans="2:6" x14ac:dyDescent="0.25">
      <c r="B691" s="142" t="s">
        <v>293</v>
      </c>
      <c r="C691" s="13" t="str">
        <f>VLOOKUP(B691,'личн рез-ты по гонкам_NEW'!$G$1:$M$1058,4,FALSE)</f>
        <v>Ж</v>
      </c>
      <c r="D691" s="13">
        <f>VLOOKUP(B691,'личн рез-ты по гонкам_NEW'!$G$1:$M$1058,3,FALSE)</f>
        <v>0</v>
      </c>
      <c r="E691" s="61">
        <v>0.64864858053173746</v>
      </c>
      <c r="F691" s="13">
        <v>687</v>
      </c>
    </row>
    <row r="692" spans="2:6" x14ac:dyDescent="0.25">
      <c r="B692" s="142" t="s">
        <v>294</v>
      </c>
      <c r="C692" s="13" t="str">
        <f>VLOOKUP(B692,'личн рез-ты по гонкам_NEW'!$G$1:$M$1058,4,FALSE)</f>
        <v>Ж</v>
      </c>
      <c r="D692" s="13">
        <f>VLOOKUP(B692,'личн рез-ты по гонкам_NEW'!$G$1:$M$1058,3,FALSE)</f>
        <v>0</v>
      </c>
      <c r="E692" s="61">
        <v>0.64858372648274087</v>
      </c>
      <c r="F692" s="13">
        <v>688</v>
      </c>
    </row>
    <row r="693" spans="2:6" x14ac:dyDescent="0.25">
      <c r="B693" s="142" t="s">
        <v>818</v>
      </c>
      <c r="C693" s="13" t="str">
        <f>VLOOKUP(B693,'личн рез-ты по гонкам_NEW'!$G$1:$M$1058,4,FALSE)</f>
        <v>М</v>
      </c>
      <c r="D693" s="13">
        <f>VLOOKUP(B693,'личн рез-ты по гонкам_NEW'!$G$1:$M$1058,3,FALSE)</f>
        <v>2944</v>
      </c>
      <c r="E693" s="61">
        <v>0.63554979929866617</v>
      </c>
      <c r="F693" s="13">
        <v>689</v>
      </c>
    </row>
    <row r="694" spans="2:6" x14ac:dyDescent="0.25">
      <c r="B694" s="142" t="s">
        <v>775</v>
      </c>
      <c r="C694" s="13" t="str">
        <f>VLOOKUP(B694,'личн рез-ты по гонкам_NEW'!$G$1:$M$1058,4,FALSE)</f>
        <v>Ж</v>
      </c>
      <c r="D694" s="13">
        <f>VLOOKUP(B694,'личн рез-ты по гонкам_NEW'!$G$1:$M$1058,3,FALSE)</f>
        <v>6115</v>
      </c>
      <c r="E694" s="61">
        <v>0.5983782359475327</v>
      </c>
      <c r="F694" s="13">
        <v>690</v>
      </c>
    </row>
    <row r="695" spans="2:6" x14ac:dyDescent="0.25">
      <c r="B695" s="142" t="s">
        <v>617</v>
      </c>
      <c r="C695" s="13" t="str">
        <f>VLOOKUP(B695,'личн рез-ты по гонкам_NEW'!$G$1:$M$1058,4,FALSE)</f>
        <v>Ж</v>
      </c>
      <c r="D695" s="13">
        <f>VLOOKUP(B695,'личн рез-ты по гонкам_NEW'!$G$1:$M$1058,3,FALSE)</f>
        <v>1203</v>
      </c>
      <c r="E695" s="61">
        <v>0.54730688572589703</v>
      </c>
      <c r="F695" s="13">
        <v>691</v>
      </c>
    </row>
    <row r="696" spans="2:6" x14ac:dyDescent="0.25">
      <c r="B696" s="142" t="s">
        <v>602</v>
      </c>
      <c r="C696" s="13" t="str">
        <f>VLOOKUP(B696,'личн рез-ты по гонкам_NEW'!$G$1:$M$1058,4,FALSE)</f>
        <v>Ж</v>
      </c>
      <c r="D696" s="13">
        <f>VLOOKUP(B696,'личн рез-ты по гонкам_NEW'!$G$1:$M$1058,3,FALSE)</f>
        <v>197</v>
      </c>
      <c r="E696" s="61">
        <v>0.54634042491149204</v>
      </c>
      <c r="F696" s="13">
        <v>692</v>
      </c>
    </row>
    <row r="697" spans="2:6" x14ac:dyDescent="0.25">
      <c r="B697" s="142" t="s">
        <v>610</v>
      </c>
      <c r="C697" s="13" t="str">
        <f>VLOOKUP(B697,'личн рез-ты по гонкам_NEW'!$G$1:$M$1058,4,FALSE)</f>
        <v>Ж</v>
      </c>
      <c r="D697" s="13">
        <f>VLOOKUP(B697,'личн рез-ты по гонкам_NEW'!$G$1:$M$1058,3,FALSE)</f>
        <v>5969</v>
      </c>
      <c r="E697" s="61">
        <v>0.54364641183073059</v>
      </c>
      <c r="F697" s="13">
        <v>693</v>
      </c>
    </row>
    <row r="698" spans="2:6" x14ac:dyDescent="0.25">
      <c r="B698" s="142" t="s">
        <v>593</v>
      </c>
      <c r="C698" s="13" t="str">
        <f>VLOOKUP(B698,'личн рез-ты по гонкам_NEW'!$G$1:$M$1058,4,FALSE)</f>
        <v>Ж</v>
      </c>
      <c r="D698" s="13">
        <f>VLOOKUP(B698,'личн рез-ты по гонкам_NEW'!$G$1:$M$1058,3,FALSE)</f>
        <v>847</v>
      </c>
      <c r="E698" s="61">
        <v>0.54087482398797071</v>
      </c>
      <c r="F698" s="13">
        <v>694</v>
      </c>
    </row>
    <row r="699" spans="2:6" x14ac:dyDescent="0.25">
      <c r="B699" s="142" t="s">
        <v>819</v>
      </c>
      <c r="C699" s="13" t="str">
        <f>VLOOKUP(B699,'личн рез-ты по гонкам_NEW'!$G$1:$M$1058,4,FALSE)</f>
        <v>М</v>
      </c>
      <c r="D699" s="13" t="str">
        <f>VLOOKUP(B699,'личн рез-ты по гонкам_NEW'!$G$1:$M$1058,3,FALSE)</f>
        <v/>
      </c>
      <c r="E699" s="61">
        <v>0.52139859733669436</v>
      </c>
      <c r="F699" s="13">
        <v>695</v>
      </c>
    </row>
    <row r="700" spans="2:6" x14ac:dyDescent="0.25">
      <c r="B700" s="142" t="s">
        <v>707</v>
      </c>
      <c r="C700" s="13" t="str">
        <f>VLOOKUP(B700,'личн рез-ты по гонкам_NEW'!$G$1:$M$1058,4,FALSE)</f>
        <v>Ж</v>
      </c>
      <c r="D700" s="13">
        <f>VLOOKUP(B700,'личн рез-ты по гонкам_NEW'!$G$1:$M$1058,3,FALSE)</f>
        <v>6106</v>
      </c>
      <c r="E700" s="61">
        <v>0.50299558882731044</v>
      </c>
      <c r="F700" s="13">
        <v>696</v>
      </c>
    </row>
    <row r="701" spans="2:6" x14ac:dyDescent="0.25">
      <c r="B701" s="142" t="s">
        <v>748</v>
      </c>
      <c r="C701" s="13" t="str">
        <f>VLOOKUP(B701,'личн рез-ты по гонкам_NEW'!$G$1:$M$1058,4,FALSE)</f>
        <v>Ж</v>
      </c>
      <c r="D701" s="13">
        <f>VLOOKUP(B701,'личн рез-ты по гонкам_NEW'!$G$1:$M$1058,3,FALSE)</f>
        <v>1233</v>
      </c>
      <c r="E701" s="61">
        <v>0.48954881982307769</v>
      </c>
      <c r="F701" s="13">
        <v>697</v>
      </c>
    </row>
    <row r="702" spans="2:6" x14ac:dyDescent="0.25">
      <c r="B702" s="142" t="s">
        <v>749</v>
      </c>
      <c r="C702" s="13" t="str">
        <f>VLOOKUP(B702,'личн рез-ты по гонкам_NEW'!$G$1:$M$1058,4,FALSE)</f>
        <v>Ж</v>
      </c>
      <c r="D702" s="13">
        <f>VLOOKUP(B702,'личн рез-ты по гонкам_NEW'!$G$1:$M$1058,3,FALSE)</f>
        <v>1232</v>
      </c>
      <c r="E702" s="61">
        <v>0.47191433960069296</v>
      </c>
      <c r="F702" s="13">
        <v>698</v>
      </c>
    </row>
    <row r="703" spans="2:6" x14ac:dyDescent="0.25">
      <c r="B703" s="142" t="s">
        <v>750</v>
      </c>
      <c r="C703" s="13" t="str">
        <f>VLOOKUP(B703,'личн рез-ты по гонкам_NEW'!$G$1:$M$1058,4,FALSE)</f>
        <v>Ж</v>
      </c>
      <c r="D703" s="13">
        <f>VLOOKUP(B703,'личн рез-ты по гонкам_NEW'!$G$1:$M$1058,3,FALSE)</f>
        <v>78</v>
      </c>
      <c r="E703" s="61">
        <v>0.47090357624714729</v>
      </c>
      <c r="F703" s="13">
        <v>699</v>
      </c>
    </row>
    <row r="704" spans="2:6" x14ac:dyDescent="0.25">
      <c r="B704" s="142" t="s">
        <v>607</v>
      </c>
      <c r="C704" s="13" t="str">
        <f>VLOOKUP(B704,'личн рез-ты по гонкам_NEW'!$G$1:$M$1058,4,FALSE)</f>
        <v>Ж</v>
      </c>
      <c r="D704" s="13">
        <f>VLOOKUP(B704,'личн рез-ты по гонкам_NEW'!$G$1:$M$1058,3,FALSE)</f>
        <v>1908</v>
      </c>
      <c r="E704" s="61">
        <v>0.45399014254082182</v>
      </c>
      <c r="F704" s="13">
        <v>700</v>
      </c>
    </row>
    <row r="705" spans="2:6" x14ac:dyDescent="0.25">
      <c r="B705" s="142" t="s">
        <v>708</v>
      </c>
      <c r="C705" s="13" t="str">
        <f>VLOOKUP(B705,'личн рез-ты по гонкам_NEW'!$G$1:$M$1058,4,FALSE)</f>
        <v>Ж</v>
      </c>
      <c r="D705" s="13">
        <f>VLOOKUP(B705,'личн рез-ты по гонкам_NEW'!$G$1:$M$1058,3,FALSE)</f>
        <v>0</v>
      </c>
      <c r="E705" s="61">
        <v>0.4528691594276425</v>
      </c>
      <c r="F705" s="13">
        <v>701</v>
      </c>
    </row>
    <row r="706" spans="2:6" x14ac:dyDescent="0.25">
      <c r="B706" s="142" t="s">
        <v>329</v>
      </c>
      <c r="C706" s="13" t="str">
        <f>VLOOKUP(B706,'личн рез-ты по гонкам_NEW'!$G$1:$M$1058,4,FALSE)</f>
        <v>М</v>
      </c>
      <c r="D706" s="13">
        <f>VLOOKUP(B706,'личн рез-ты по гонкам_NEW'!$G$1:$M$1058,3,FALSE)</f>
        <v>0</v>
      </c>
      <c r="E706" s="61">
        <v>0.44712580445782968</v>
      </c>
      <c r="F706" s="13">
        <v>702</v>
      </c>
    </row>
    <row r="707" spans="2:6" x14ac:dyDescent="0.25">
      <c r="B707" s="142" t="s">
        <v>277</v>
      </c>
      <c r="C707" s="13" t="str">
        <f>VLOOKUP(B707,'личн рез-ты по гонкам_NEW'!$G$1:$M$1058,4,FALSE)</f>
        <v>М</v>
      </c>
      <c r="D707" s="13">
        <f>VLOOKUP(B707,'личн рез-ты по гонкам_NEW'!$G$1:$M$1058,3,FALSE)</f>
        <v>0</v>
      </c>
      <c r="E707" s="61">
        <v>0.40321521141032002</v>
      </c>
      <c r="F707" s="13">
        <v>703</v>
      </c>
    </row>
    <row r="708" spans="2:6" x14ac:dyDescent="0.25">
      <c r="B708" s="142" t="s">
        <v>348</v>
      </c>
      <c r="C708" s="13" t="str">
        <f>VLOOKUP(B708,'личн рез-ты по гонкам_NEW'!$G$1:$M$1058,4,FALSE)</f>
        <v>Ж</v>
      </c>
      <c r="D708" s="13">
        <f>VLOOKUP(B708,'личн рез-ты по гонкам_NEW'!$G$1:$M$1058,3,FALSE)</f>
        <v>0</v>
      </c>
      <c r="E708" s="61">
        <v>0.39586888227184408</v>
      </c>
      <c r="F708" s="13">
        <v>704</v>
      </c>
    </row>
    <row r="709" spans="2:6" x14ac:dyDescent="0.25">
      <c r="B709" s="142" t="s">
        <v>669</v>
      </c>
      <c r="C709" s="13" t="str">
        <f>VLOOKUP(B709,'личн рез-ты по гонкам_NEW'!$G$1:$M$1058,4,FALSE)</f>
        <v>М</v>
      </c>
      <c r="D709" s="13">
        <f>VLOOKUP(B709,'личн рез-ты по гонкам_NEW'!$G$1:$M$1058,3,FALSE)</f>
        <v>0</v>
      </c>
      <c r="E709" s="61">
        <v>0.39129750694414195</v>
      </c>
      <c r="F709" s="13">
        <v>705</v>
      </c>
    </row>
    <row r="710" spans="2:6" x14ac:dyDescent="0.25">
      <c r="B710" s="142" t="s">
        <v>670</v>
      </c>
      <c r="C710" s="13" t="str">
        <f>VLOOKUP(B710,'личн рез-ты по гонкам_NEW'!$G$1:$M$1058,4,FALSE)</f>
        <v>М</v>
      </c>
      <c r="D710" s="13">
        <f>VLOOKUP(B710,'личн рез-ты по гонкам_NEW'!$G$1:$M$1058,3,FALSE)</f>
        <v>0</v>
      </c>
      <c r="E710" s="61">
        <v>0.39129750694414195</v>
      </c>
      <c r="F710" s="13">
        <v>706</v>
      </c>
    </row>
    <row r="711" spans="2:6" x14ac:dyDescent="0.25">
      <c r="B711" s="142" t="s">
        <v>510</v>
      </c>
      <c r="C711" s="13" t="str">
        <f>VLOOKUP(B711,'личн рез-ты по гонкам_NEW'!$G$1:$M$1058,4,FALSE)</f>
        <v>Ж</v>
      </c>
      <c r="D711" s="13">
        <f>VLOOKUP(B711,'личн рез-ты по гонкам_NEW'!$G$1:$M$1058,3,FALSE)</f>
        <v>0</v>
      </c>
      <c r="E711" s="61">
        <v>0.36757751426397606</v>
      </c>
      <c r="F711" s="13">
        <v>707</v>
      </c>
    </row>
    <row r="712" spans="2:6" x14ac:dyDescent="0.25">
      <c r="B712" s="142" t="s">
        <v>511</v>
      </c>
      <c r="C712" s="13" t="str">
        <f>VLOOKUP(B712,'личн рез-ты по гонкам_NEW'!$G$1:$M$1058,4,FALSE)</f>
        <v>Ж</v>
      </c>
      <c r="D712" s="13">
        <f>VLOOKUP(B712,'личн рез-ты по гонкам_NEW'!$G$1:$M$1058,3,FALSE)</f>
        <v>0</v>
      </c>
      <c r="E712" s="61">
        <v>0.36622472214776663</v>
      </c>
      <c r="F712" s="13">
        <v>708</v>
      </c>
    </row>
    <row r="713" spans="2:6" x14ac:dyDescent="0.25">
      <c r="B713" s="142" t="s">
        <v>609</v>
      </c>
      <c r="C713" s="13" t="str">
        <f>VLOOKUP(B713,'личн рез-ты по гонкам_NEW'!$G$1:$M$1058,4,FALSE)</f>
        <v>Ж</v>
      </c>
      <c r="D713" s="13">
        <f>VLOOKUP(B713,'личн рез-ты по гонкам_NEW'!$G$1:$M$1058,3,FALSE)</f>
        <v>3598</v>
      </c>
      <c r="E713" s="61">
        <v>0.33332855710896286</v>
      </c>
      <c r="F713" s="13">
        <v>709</v>
      </c>
    </row>
    <row r="714" spans="2:6" x14ac:dyDescent="0.25">
      <c r="B714" s="142" t="s">
        <v>804</v>
      </c>
      <c r="C714" s="13" t="str">
        <f>VLOOKUP(B714,'личн рез-ты по гонкам_NEW'!$G$1:$M$1058,4,FALSE)</f>
        <v>М</v>
      </c>
      <c r="D714" s="13" t="str">
        <f>VLOOKUP(B714,'личн рез-ты по гонкам_NEW'!$G$1:$M$1058,3,FALSE)</f>
        <v/>
      </c>
      <c r="E714" s="61">
        <v>0.33327717128263901</v>
      </c>
      <c r="F714" s="13">
        <v>710</v>
      </c>
    </row>
    <row r="715" spans="2:6" x14ac:dyDescent="0.25">
      <c r="B715" s="142" t="s">
        <v>663</v>
      </c>
      <c r="C715" s="13" t="str">
        <f>VLOOKUP(B715,'личн рез-ты по гонкам_NEW'!$G$1:$M$1058,4,FALSE)</f>
        <v>М</v>
      </c>
      <c r="D715" s="13">
        <f>VLOOKUP(B715,'личн рез-ты по гонкам_NEW'!$G$1:$M$1058,3,FALSE)</f>
        <v>1755</v>
      </c>
      <c r="E715" s="61">
        <v>0.32722072266733604</v>
      </c>
      <c r="F715" s="13">
        <v>711</v>
      </c>
    </row>
    <row r="716" spans="2:6" x14ac:dyDescent="0.25">
      <c r="B716" s="142" t="s">
        <v>751</v>
      </c>
      <c r="C716" s="13" t="e">
        <f>VLOOKUP(B716,'личн рез-ты по гонкам_NEW'!$G$1:$M$1058,4,FALSE)</f>
        <v>#N/A</v>
      </c>
      <c r="D716" s="13" t="e">
        <f>VLOOKUP(B716,'личн рез-ты по гонкам_NEW'!$G$1:$M$1058,3,FALSE)</f>
        <v>#N/A</v>
      </c>
      <c r="E716" s="61">
        <v>0.32082507731342563</v>
      </c>
      <c r="F716" s="13">
        <v>712</v>
      </c>
    </row>
    <row r="717" spans="2:6" x14ac:dyDescent="0.25">
      <c r="B717" s="142" t="s">
        <v>752</v>
      </c>
      <c r="C717" s="13" t="str">
        <f>VLOOKUP(B717,'личн рез-ты по гонкам_NEW'!$G$1:$M$1058,4,FALSE)</f>
        <v>Ж</v>
      </c>
      <c r="D717" s="13">
        <f>VLOOKUP(B717,'личн рез-ты по гонкам_NEW'!$G$1:$M$1058,3,FALSE)</f>
        <v>6129</v>
      </c>
      <c r="E717" s="61">
        <v>0.32062346960421367</v>
      </c>
      <c r="F717" s="13">
        <v>713</v>
      </c>
    </row>
    <row r="718" spans="2:6" x14ac:dyDescent="0.25">
      <c r="B718" s="142" t="s">
        <v>570</v>
      </c>
      <c r="C718" s="13" t="str">
        <f>VLOOKUP(B718,'личн рез-ты по гонкам_NEW'!$G$1:$M$1058,4,FALSE)</f>
        <v>М</v>
      </c>
      <c r="D718" s="13">
        <f>VLOOKUP(B718,'личн рез-ты по гонкам_NEW'!$G$1:$M$1058,3,FALSE)</f>
        <v>5708</v>
      </c>
      <c r="E718" s="61">
        <v>0.30567306045438158</v>
      </c>
      <c r="F718" s="13">
        <v>714</v>
      </c>
    </row>
    <row r="719" spans="2:6" x14ac:dyDescent="0.25">
      <c r="B719" s="142" t="s">
        <v>582</v>
      </c>
      <c r="C719" s="13" t="str">
        <f>VLOOKUP(B719,'личн рез-ты по гонкам_NEW'!$G$1:$M$1058,4,FALSE)</f>
        <v>М</v>
      </c>
      <c r="D719" s="13" t="str">
        <f>VLOOKUP(B719,'личн рез-ты по гонкам_NEW'!$G$1:$M$1058,3,FALSE)</f>
        <v/>
      </c>
      <c r="E719" s="61">
        <v>0.30547939220642223</v>
      </c>
      <c r="F719" s="13">
        <v>715</v>
      </c>
    </row>
    <row r="720" spans="2:6" x14ac:dyDescent="0.25">
      <c r="B720" s="142" t="s">
        <v>605</v>
      </c>
      <c r="C720" s="13" t="str">
        <f>VLOOKUP(B720,'личн рез-ты по гонкам_NEW'!$G$1:$M$1058,4,FALSE)</f>
        <v>Ж</v>
      </c>
      <c r="D720" s="13">
        <f>VLOOKUP(B720,'личн рез-ты по гонкам_NEW'!$G$1:$M$1058,3,FALSE)</f>
        <v>1928</v>
      </c>
      <c r="E720" s="61">
        <v>0.29516778881906397</v>
      </c>
      <c r="F720" s="13">
        <v>716</v>
      </c>
    </row>
    <row r="721" spans="2:6" x14ac:dyDescent="0.25">
      <c r="B721" s="142" t="s">
        <v>717</v>
      </c>
      <c r="C721" s="13" t="str">
        <f>VLOOKUP(B721,'личн рез-ты по гонкам_NEW'!$G$1:$M$1058,4,FALSE)</f>
        <v>М</v>
      </c>
      <c r="D721" s="13">
        <f>VLOOKUP(B721,'личн рез-ты по гонкам_NEW'!$G$1:$M$1058,3,FALSE)</f>
        <v>2924</v>
      </c>
      <c r="E721" s="61">
        <v>0.28269626343177812</v>
      </c>
      <c r="F721" s="13">
        <v>717</v>
      </c>
    </row>
    <row r="722" spans="2:6" x14ac:dyDescent="0.25">
      <c r="B722" s="142" t="s">
        <v>709</v>
      </c>
      <c r="C722" s="13" t="str">
        <f>VLOOKUP(B722,'личн рез-ты по гонкам_NEW'!$G$1:$M$1058,4,FALSE)</f>
        <v>Ж</v>
      </c>
      <c r="D722" s="13">
        <f>VLOOKUP(B722,'личн рез-ты по гонкам_NEW'!$G$1:$M$1058,3,FALSE)</f>
        <v>0</v>
      </c>
      <c r="E722" s="61">
        <v>0.26386123948219065</v>
      </c>
      <c r="F722" s="13">
        <v>718</v>
      </c>
    </row>
    <row r="723" spans="2:6" x14ac:dyDescent="0.25">
      <c r="B723" s="142" t="s">
        <v>753</v>
      </c>
      <c r="C723" s="13" t="str">
        <f>VLOOKUP(B723,'личн рез-ты по гонкам_NEW'!$G$1:$M$1058,4,FALSE)</f>
        <v>Ж</v>
      </c>
      <c r="D723" s="13">
        <f>VLOOKUP(B723,'личн рез-ты по гонкам_NEW'!$G$1:$M$1058,3,FALSE)</f>
        <v>2972</v>
      </c>
      <c r="E723" s="61">
        <v>0.24217378720229496</v>
      </c>
      <c r="F723" s="13">
        <v>719</v>
      </c>
    </row>
    <row r="724" spans="2:6" x14ac:dyDescent="0.25">
      <c r="B724" s="142" t="s">
        <v>754</v>
      </c>
      <c r="C724" s="13" t="str">
        <f>VLOOKUP(B724,'личн рез-ты по гонкам_NEW'!$G$1:$M$1058,4,FALSE)</f>
        <v>Ж</v>
      </c>
      <c r="D724" s="13">
        <f>VLOOKUP(B724,'личн рез-ты по гонкам_NEW'!$G$1:$M$1058,3,FALSE)</f>
        <v>6128</v>
      </c>
      <c r="E724" s="61">
        <v>0.23901324642108135</v>
      </c>
      <c r="F724" s="13">
        <v>720</v>
      </c>
    </row>
    <row r="725" spans="2:6" x14ac:dyDescent="0.25">
      <c r="B725" s="142" t="s">
        <v>820</v>
      </c>
      <c r="C725" s="13" t="str">
        <f>VLOOKUP(B725,'личн рез-ты по гонкам_NEW'!$G$1:$M$1058,4,FALSE)</f>
        <v>М</v>
      </c>
      <c r="D725" s="13">
        <f>VLOOKUP(B725,'личн рез-ты по гонкам_NEW'!$G$1:$M$1058,3,FALSE)</f>
        <v>6077</v>
      </c>
      <c r="E725" s="61">
        <v>0.23461442460460602</v>
      </c>
      <c r="F725" s="13">
        <v>721</v>
      </c>
    </row>
    <row r="726" spans="2:6" x14ac:dyDescent="0.25">
      <c r="B726" s="142" t="s">
        <v>327</v>
      </c>
      <c r="C726" s="13" t="str">
        <f>VLOOKUP(B726,'личн рез-ты по гонкам_NEW'!$G$1:$M$1058,4,FALSE)</f>
        <v>М</v>
      </c>
      <c r="D726" s="13">
        <f>VLOOKUP(B726,'личн рез-ты по гонкам_NEW'!$G$1:$M$1058,3,FALSE)</f>
        <v>0</v>
      </c>
      <c r="E726" s="61">
        <v>0.2337359071573954</v>
      </c>
      <c r="F726" s="13">
        <v>722</v>
      </c>
    </row>
    <row r="727" spans="2:6" x14ac:dyDescent="0.25">
      <c r="B727" s="142" t="s">
        <v>522</v>
      </c>
      <c r="C727" s="13" t="str">
        <f>VLOOKUP(B727,'личн рез-ты по гонкам_NEW'!$G$1:$M$1058,4,FALSE)</f>
        <v>М</v>
      </c>
      <c r="D727" s="13">
        <f>VLOOKUP(B727,'личн рез-ты по гонкам_NEW'!$G$1:$M$1058,3,FALSE)</f>
        <v>0</v>
      </c>
      <c r="E727" s="61">
        <v>0.2324912558272226</v>
      </c>
      <c r="F727" s="13">
        <v>723</v>
      </c>
    </row>
    <row r="728" spans="2:6" x14ac:dyDescent="0.25">
      <c r="B728" s="142" t="s">
        <v>666</v>
      </c>
      <c r="C728" s="13" t="str">
        <f>VLOOKUP(B728,'личн рез-ты по гонкам_NEW'!$G$1:$M$1058,4,FALSE)</f>
        <v>Ж</v>
      </c>
      <c r="D728" s="13">
        <f>VLOOKUP(B728,'личн рез-ты по гонкам_NEW'!$G$1:$M$1058,3,FALSE)</f>
        <v>1688</v>
      </c>
      <c r="E728" s="61">
        <v>0.1675267747929329</v>
      </c>
      <c r="F728" s="13">
        <v>724</v>
      </c>
    </row>
    <row r="729" spans="2:6" x14ac:dyDescent="0.25">
      <c r="B729" s="142" t="s">
        <v>718</v>
      </c>
      <c r="C729" s="13" t="str">
        <f>VLOOKUP(B729,'личн рез-ты по гонкам_NEW'!$G$1:$M$1058,4,FALSE)</f>
        <v>М</v>
      </c>
      <c r="D729" s="13">
        <f>VLOOKUP(B729,'личн рез-ты по гонкам_NEW'!$G$1:$M$1058,3,FALSE)</f>
        <v>0</v>
      </c>
      <c r="E729" s="61">
        <v>0.15309070249094223</v>
      </c>
      <c r="F729" s="13">
        <v>725</v>
      </c>
    </row>
    <row r="730" spans="2:6" x14ac:dyDescent="0.25">
      <c r="B730" s="142" t="s">
        <v>821</v>
      </c>
      <c r="C730" s="13" t="str">
        <f>VLOOKUP(B730,'личн рез-ты по гонкам_NEW'!$G$1:$M$1058,4,FALSE)</f>
        <v>М</v>
      </c>
      <c r="D730" s="13">
        <f>VLOOKUP(B730,'личн рез-ты по гонкам_NEW'!$G$1:$M$1058,3,FALSE)</f>
        <v>6127</v>
      </c>
      <c r="E730" s="61">
        <v>0.13605205092037523</v>
      </c>
      <c r="F730" s="13">
        <v>726</v>
      </c>
    </row>
    <row r="731" spans="2:6" x14ac:dyDescent="0.25">
      <c r="B731" s="142" t="s">
        <v>668</v>
      </c>
      <c r="C731" s="13" t="str">
        <f>VLOOKUP(B731,'личн рез-ты по гонкам_NEW'!$G$1:$M$1058,4,FALSE)</f>
        <v>М</v>
      </c>
      <c r="D731" s="13">
        <f>VLOOKUP(B731,'личн рез-ты по гонкам_NEW'!$G$1:$M$1058,3,FALSE)</f>
        <v>5773</v>
      </c>
      <c r="E731" s="61">
        <v>0.12959488042227879</v>
      </c>
      <c r="F731" s="13">
        <v>727</v>
      </c>
    </row>
  </sheetData>
  <autoFilter ref="B4:F4"/>
  <sortState ref="B5:E732">
    <sortCondition descending="1" ref="E5:E732"/>
  </sortState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1C2C9"/>
  </sheetPr>
  <dimension ref="B1:F497"/>
  <sheetViews>
    <sheetView workbookViewId="0"/>
    <sheetView workbookViewId="1"/>
  </sheetViews>
  <sheetFormatPr defaultRowHeight="15" x14ac:dyDescent="0.25"/>
  <cols>
    <col min="1" max="1" width="5.42578125" customWidth="1"/>
    <col min="2" max="2" width="30" customWidth="1"/>
    <col min="3" max="3" width="10.140625" style="1" customWidth="1"/>
    <col min="4" max="4" width="12.7109375" style="1" customWidth="1"/>
    <col min="5" max="5" width="14.140625" customWidth="1"/>
    <col min="6" max="6" width="10.7109375" style="1" customWidth="1"/>
  </cols>
  <sheetData>
    <row r="1" spans="2:6" x14ac:dyDescent="0.25">
      <c r="E1" s="109" t="s">
        <v>339</v>
      </c>
      <c r="F1" s="110">
        <f ca="1">TODAY()</f>
        <v>43717</v>
      </c>
    </row>
    <row r="2" spans="2:6" ht="18.75" x14ac:dyDescent="0.25">
      <c r="B2" s="170" t="s">
        <v>839</v>
      </c>
      <c r="C2" s="170"/>
      <c r="D2" s="170"/>
      <c r="E2" s="170"/>
    </row>
    <row r="4" spans="2:6" ht="30" x14ac:dyDescent="0.25">
      <c r="B4" s="101" t="s">
        <v>693</v>
      </c>
      <c r="C4" s="100" t="s">
        <v>50</v>
      </c>
      <c r="D4" s="100" t="s">
        <v>349</v>
      </c>
      <c r="E4" s="100" t="s">
        <v>328</v>
      </c>
      <c r="F4" s="100" t="s">
        <v>65</v>
      </c>
    </row>
    <row r="5" spans="2:6" x14ac:dyDescent="0.25">
      <c r="B5" s="143" t="s">
        <v>69</v>
      </c>
      <c r="C5" s="41" t="str">
        <f>VLOOKUP(B5,'личн рез-ты по гонкам_NEW'!$G$1:$M$1058,4,FALSE)</f>
        <v>М</v>
      </c>
      <c r="D5" s="41">
        <f>VLOOKUP(B5,'личн рез-ты по гонкам_NEW'!$G$1:$M$1058,3,FALSE)</f>
        <v>1530</v>
      </c>
      <c r="E5" s="111">
        <v>69.16903620949715</v>
      </c>
      <c r="F5" s="41">
        <v>1</v>
      </c>
    </row>
    <row r="6" spans="2:6" x14ac:dyDescent="0.25">
      <c r="B6" s="143" t="s">
        <v>71</v>
      </c>
      <c r="C6" s="41" t="str">
        <f>VLOOKUP(B6,'личн рез-ты по гонкам_NEW'!$G$1:$M$1058,4,FALSE)</f>
        <v>М</v>
      </c>
      <c r="D6" s="41">
        <f>VLOOKUP(B6,'личн рез-ты по гонкам_NEW'!$G$1:$M$1058,3,FALSE)</f>
        <v>3976</v>
      </c>
      <c r="E6" s="111">
        <v>57.243981739898402</v>
      </c>
      <c r="F6" s="41">
        <v>2</v>
      </c>
    </row>
    <row r="7" spans="2:6" x14ac:dyDescent="0.25">
      <c r="B7" s="143" t="s">
        <v>73</v>
      </c>
      <c r="C7" s="41" t="str">
        <f>VLOOKUP(B7,'личн рез-ты по гонкам_NEW'!$G$1:$M$1058,4,FALSE)</f>
        <v>М</v>
      </c>
      <c r="D7" s="41">
        <f>VLOOKUP(B7,'личн рез-ты по гонкам_NEW'!$G$1:$M$1058,3,FALSE)</f>
        <v>2996</v>
      </c>
      <c r="E7" s="111">
        <v>53.744364940423218</v>
      </c>
      <c r="F7" s="41">
        <v>3</v>
      </c>
    </row>
    <row r="8" spans="2:6" x14ac:dyDescent="0.25">
      <c r="B8" s="143" t="s">
        <v>91</v>
      </c>
      <c r="C8" s="41" t="str">
        <f>VLOOKUP(B8,'личн рез-ты по гонкам_NEW'!$G$1:$M$1058,4,FALSE)</f>
        <v>М</v>
      </c>
      <c r="D8" s="41">
        <f>VLOOKUP(B8,'личн рез-ты по гонкам_NEW'!$G$1:$M$1058,3,FALSE)</f>
        <v>2414</v>
      </c>
      <c r="E8" s="111">
        <v>47.726268617245601</v>
      </c>
      <c r="F8" s="41">
        <v>4</v>
      </c>
    </row>
    <row r="9" spans="2:6" x14ac:dyDescent="0.25">
      <c r="B9" s="143" t="s">
        <v>131</v>
      </c>
      <c r="C9" s="41" t="str">
        <f>VLOOKUP(B9,'личн рез-ты по гонкам_NEW'!$G$1:$M$1058,4,FALSE)</f>
        <v>М</v>
      </c>
      <c r="D9" s="41">
        <f>VLOOKUP(B9,'личн рез-ты по гонкам_NEW'!$G$1:$M$1058,3,FALSE)</f>
        <v>3023</v>
      </c>
      <c r="E9" s="111">
        <v>44.18731955544007</v>
      </c>
      <c r="F9" s="41">
        <v>5</v>
      </c>
    </row>
    <row r="10" spans="2:6" x14ac:dyDescent="0.25">
      <c r="B10" s="143" t="s">
        <v>97</v>
      </c>
      <c r="C10" s="41" t="str">
        <f>VLOOKUP(B10,'личн рез-ты по гонкам_NEW'!$G$1:$M$1058,4,FALSE)</f>
        <v>М</v>
      </c>
      <c r="D10" s="41">
        <f>VLOOKUP(B10,'личн рез-ты по гонкам_NEW'!$G$1:$M$1058,3,FALSE)</f>
        <v>4891</v>
      </c>
      <c r="E10" s="111">
        <v>40.096245110993294</v>
      </c>
      <c r="F10" s="41">
        <v>6</v>
      </c>
    </row>
    <row r="11" spans="2:6" x14ac:dyDescent="0.25">
      <c r="B11" s="143" t="s">
        <v>94</v>
      </c>
      <c r="C11" s="41" t="str">
        <f>VLOOKUP(B11,'личн рез-ты по гонкам_NEW'!$G$1:$M$1058,4,FALSE)</f>
        <v>М</v>
      </c>
      <c r="D11" s="41">
        <f>VLOOKUP(B11,'личн рез-ты по гонкам_NEW'!$G$1:$M$1058,3,FALSE)</f>
        <v>3122</v>
      </c>
      <c r="E11" s="111">
        <v>35.157451077680783</v>
      </c>
      <c r="F11" s="41">
        <v>7</v>
      </c>
    </row>
    <row r="12" spans="2:6" x14ac:dyDescent="0.25">
      <c r="B12" s="143" t="s">
        <v>128</v>
      </c>
      <c r="C12" s="41" t="str">
        <f>VLOOKUP(B12,'личн рез-ты по гонкам_NEW'!$G$1:$M$1058,4,FALSE)</f>
        <v>М</v>
      </c>
      <c r="D12" s="41">
        <f>VLOOKUP(B12,'личн рез-ты по гонкам_NEW'!$G$1:$M$1058,3,FALSE)</f>
        <v>2648</v>
      </c>
      <c r="E12" s="111">
        <v>33.853684650090635</v>
      </c>
      <c r="F12" s="41">
        <v>8</v>
      </c>
    </row>
    <row r="13" spans="2:6" x14ac:dyDescent="0.25">
      <c r="B13" s="143" t="s">
        <v>286</v>
      </c>
      <c r="C13" s="41" t="str">
        <f>VLOOKUP(B13,'личн рез-ты по гонкам_NEW'!$G$1:$M$1058,4,FALSE)</f>
        <v>М</v>
      </c>
      <c r="D13" s="41">
        <f>VLOOKUP(B13,'личн рез-ты по гонкам_NEW'!$G$1:$M$1058,3,FALSE)</f>
        <v>1563</v>
      </c>
      <c r="E13" s="111">
        <v>33.719591973250687</v>
      </c>
      <c r="F13" s="41">
        <v>9</v>
      </c>
    </row>
    <row r="14" spans="2:6" x14ac:dyDescent="0.25">
      <c r="B14" s="143" t="s">
        <v>74</v>
      </c>
      <c r="C14" s="41" t="str">
        <f>VLOOKUP(B14,'личн рез-ты по гонкам_NEW'!$G$1:$M$1058,4,FALSE)</f>
        <v>М</v>
      </c>
      <c r="D14" s="41">
        <f>VLOOKUP(B14,'личн рез-ты по гонкам_NEW'!$G$1:$M$1058,3,FALSE)</f>
        <v>922</v>
      </c>
      <c r="E14" s="111">
        <v>29.407986825032182</v>
      </c>
      <c r="F14" s="41">
        <v>10</v>
      </c>
    </row>
    <row r="15" spans="2:6" x14ac:dyDescent="0.25">
      <c r="B15" s="142" t="s">
        <v>70</v>
      </c>
      <c r="C15" s="13" t="str">
        <f>VLOOKUP(B15,'личн рез-ты по гонкам_NEW'!$G$1:$M$1058,4,FALSE)</f>
        <v>М</v>
      </c>
      <c r="D15" s="13">
        <f>VLOOKUP(B15,'личн рез-ты по гонкам_NEW'!$G$1:$M$1058,3,FALSE)</f>
        <v>0</v>
      </c>
      <c r="E15" s="61">
        <v>28.644677032917802</v>
      </c>
      <c r="F15" s="128">
        <v>11</v>
      </c>
    </row>
    <row r="16" spans="2:6" x14ac:dyDescent="0.25">
      <c r="B16" s="142" t="s">
        <v>524</v>
      </c>
      <c r="C16" s="13" t="str">
        <f>VLOOKUP(B16,'личн рез-ты по гонкам_NEW'!$G$1:$M$1058,4,FALSE)</f>
        <v>М</v>
      </c>
      <c r="D16" s="13">
        <f>VLOOKUP(B16,'личн рез-ты по гонкам_NEW'!$G$1:$M$1058,3,FALSE)</f>
        <v>2737</v>
      </c>
      <c r="E16" s="61">
        <v>28.321155670341405</v>
      </c>
      <c r="F16" s="128">
        <v>12</v>
      </c>
    </row>
    <row r="17" spans="2:6" x14ac:dyDescent="0.25">
      <c r="B17" s="142" t="s">
        <v>530</v>
      </c>
      <c r="C17" s="13" t="str">
        <f>VLOOKUP(B17,'личн рез-ты по гонкам_NEW'!$G$1:$M$1058,4,FALSE)</f>
        <v>М</v>
      </c>
      <c r="D17" s="13">
        <f>VLOOKUP(B17,'личн рез-ты по гонкам_NEW'!$G$1:$M$1058,3,FALSE)</f>
        <v>2787</v>
      </c>
      <c r="E17" s="61">
        <v>27.03982977468052</v>
      </c>
      <c r="F17" s="128">
        <v>13</v>
      </c>
    </row>
    <row r="18" spans="2:6" x14ac:dyDescent="0.25">
      <c r="B18" s="142" t="s">
        <v>683</v>
      </c>
      <c r="C18" s="13" t="str">
        <f>VLOOKUP(B18,'личн рез-ты по гонкам_NEW'!$G$1:$M$1058,4,FALSE)</f>
        <v>М</v>
      </c>
      <c r="D18" s="13">
        <f>VLOOKUP(B18,'личн рез-ты по гонкам_NEW'!$G$1:$M$1058,3,FALSE)</f>
        <v>932</v>
      </c>
      <c r="E18" s="61">
        <v>26.294052067475082</v>
      </c>
      <c r="F18" s="128">
        <v>14</v>
      </c>
    </row>
    <row r="19" spans="2:6" x14ac:dyDescent="0.25">
      <c r="B19" s="142" t="s">
        <v>331</v>
      </c>
      <c r="C19" s="13" t="str">
        <f>VLOOKUP(B19,'личн рез-ты по гонкам_NEW'!$G$1:$M$1058,4,FALSE)</f>
        <v>М</v>
      </c>
      <c r="D19" s="13">
        <f>VLOOKUP(B19,'личн рез-ты по гонкам_NEW'!$G$1:$M$1058,3,FALSE)</f>
        <v>2791</v>
      </c>
      <c r="E19" s="61">
        <v>25.900694379483291</v>
      </c>
      <c r="F19" s="128">
        <v>15</v>
      </c>
    </row>
    <row r="20" spans="2:6" x14ac:dyDescent="0.25">
      <c r="B20" s="142" t="s">
        <v>72</v>
      </c>
      <c r="C20" s="13" t="str">
        <f>VLOOKUP(B20,'личн рез-ты по гонкам_NEW'!$G$1:$M$1058,4,FALSE)</f>
        <v>М</v>
      </c>
      <c r="D20" s="13">
        <f>VLOOKUP(B20,'личн рез-ты по гонкам_NEW'!$G$1:$M$1058,3,FALSE)</f>
        <v>0</v>
      </c>
      <c r="E20" s="61">
        <v>25.578759273005677</v>
      </c>
      <c r="F20" s="128">
        <v>16</v>
      </c>
    </row>
    <row r="21" spans="2:6" x14ac:dyDescent="0.25">
      <c r="B21" s="142" t="s">
        <v>684</v>
      </c>
      <c r="C21" s="13" t="str">
        <f>VLOOKUP(B21,'личн рез-ты по гонкам_NEW'!$G$1:$M$1058,4,FALSE)</f>
        <v>М</v>
      </c>
      <c r="D21" s="13">
        <f>VLOOKUP(B21,'личн рез-ты по гонкам_NEW'!$G$1:$M$1058,3,FALSE)</f>
        <v>3507</v>
      </c>
      <c r="E21" s="61">
        <v>25.120568045936526</v>
      </c>
      <c r="F21" s="128">
        <v>17</v>
      </c>
    </row>
    <row r="22" spans="2:6" x14ac:dyDescent="0.25">
      <c r="B22" s="142" t="s">
        <v>98</v>
      </c>
      <c r="C22" s="13" t="str">
        <f>VLOOKUP(B22,'личн рез-ты по гонкам_NEW'!$G$1:$M$1058,4,FALSE)</f>
        <v>М</v>
      </c>
      <c r="D22" s="13">
        <f>VLOOKUP(B22,'личн рез-ты по гонкам_NEW'!$G$1:$M$1058,3,FALSE)</f>
        <v>2434</v>
      </c>
      <c r="E22" s="61">
        <v>24.121203813756956</v>
      </c>
      <c r="F22" s="128">
        <v>18</v>
      </c>
    </row>
    <row r="23" spans="2:6" x14ac:dyDescent="0.25">
      <c r="B23" s="142" t="s">
        <v>100</v>
      </c>
      <c r="C23" s="13" t="str">
        <f>VLOOKUP(B23,'личн рез-ты по гонкам_NEW'!$G$1:$M$1058,4,FALSE)</f>
        <v>М</v>
      </c>
      <c r="D23" s="13">
        <f>VLOOKUP(B23,'личн рез-ты по гонкам_NEW'!$G$1:$M$1058,3,FALSE)</f>
        <v>1364</v>
      </c>
      <c r="E23" s="61">
        <v>22.904277304381537</v>
      </c>
      <c r="F23" s="128">
        <v>19</v>
      </c>
    </row>
    <row r="24" spans="2:6" x14ac:dyDescent="0.25">
      <c r="B24" s="142" t="s">
        <v>194</v>
      </c>
      <c r="C24" s="13" t="str">
        <f>VLOOKUP(B24,'личн рез-ты по гонкам_NEW'!$G$1:$M$1058,4,FALSE)</f>
        <v>М</v>
      </c>
      <c r="D24" s="13">
        <f>VLOOKUP(B24,'личн рез-ты по гонкам_NEW'!$G$1:$M$1058,3,FALSE)</f>
        <v>2423</v>
      </c>
      <c r="E24" s="61">
        <v>21.803940770987893</v>
      </c>
      <c r="F24" s="128">
        <v>20</v>
      </c>
    </row>
    <row r="25" spans="2:6" x14ac:dyDescent="0.25">
      <c r="B25" s="142" t="s">
        <v>136</v>
      </c>
      <c r="C25" s="13" t="str">
        <f>VLOOKUP(B25,'личн рез-ты по гонкам_NEW'!$G$1:$M$1058,4,FALSE)</f>
        <v>М</v>
      </c>
      <c r="D25" s="13">
        <f>VLOOKUP(B25,'личн рез-ты по гонкам_NEW'!$G$1:$M$1058,3,FALSE)</f>
        <v>2542</v>
      </c>
      <c r="E25" s="61">
        <v>20.522067447601657</v>
      </c>
      <c r="F25" s="128">
        <v>21</v>
      </c>
    </row>
    <row r="26" spans="2:6" x14ac:dyDescent="0.25">
      <c r="B26" s="142" t="s">
        <v>104</v>
      </c>
      <c r="C26" s="13" t="str">
        <f>VLOOKUP(B26,'личн рез-ты по гонкам_NEW'!$G$1:$M$1058,4,FALSE)</f>
        <v>М</v>
      </c>
      <c r="D26" s="13">
        <f>VLOOKUP(B26,'личн рез-ты по гонкам_NEW'!$G$1:$M$1058,3,FALSE)</f>
        <v>1521</v>
      </c>
      <c r="E26" s="61">
        <v>19.748763175041848</v>
      </c>
      <c r="F26" s="128">
        <v>22</v>
      </c>
    </row>
    <row r="27" spans="2:6" x14ac:dyDescent="0.25">
      <c r="B27" s="142" t="s">
        <v>388</v>
      </c>
      <c r="C27" s="13" t="str">
        <f>VLOOKUP(B27,'личн рез-ты по гонкам_NEW'!$G$1:$M$1058,4,FALSE)</f>
        <v>М</v>
      </c>
      <c r="D27" s="13">
        <f>VLOOKUP(B27,'личн рез-ты по гонкам_NEW'!$G$1:$M$1058,3,FALSE)</f>
        <v>2548</v>
      </c>
      <c r="E27" s="61">
        <v>19.406110529650206</v>
      </c>
      <c r="F27" s="128">
        <v>23</v>
      </c>
    </row>
    <row r="28" spans="2:6" x14ac:dyDescent="0.25">
      <c r="B28" s="142" t="s">
        <v>525</v>
      </c>
      <c r="C28" s="13" t="str">
        <f>VLOOKUP(B28,'личн рез-ты по гонкам_NEW'!$G$1:$M$1058,4,FALSE)</f>
        <v>М</v>
      </c>
      <c r="D28" s="13">
        <f>VLOOKUP(B28,'личн рез-ты по гонкам_NEW'!$G$1:$M$1058,3,FALSE)</f>
        <v>5521</v>
      </c>
      <c r="E28" s="61">
        <v>19.291842573863683</v>
      </c>
      <c r="F28" s="128">
        <v>24</v>
      </c>
    </row>
    <row r="29" spans="2:6" x14ac:dyDescent="0.25">
      <c r="B29" s="142" t="s">
        <v>259</v>
      </c>
      <c r="C29" s="13" t="str">
        <f>VLOOKUP(B29,'личн рез-ты по гонкам_NEW'!$G$1:$M$1058,4,FALSE)</f>
        <v>М</v>
      </c>
      <c r="D29" s="13">
        <f>VLOOKUP(B29,'личн рез-ты по гонкам_NEW'!$G$1:$M$1058,3,FALSE)</f>
        <v>3870</v>
      </c>
      <c r="E29" s="61">
        <v>18.906990211623842</v>
      </c>
      <c r="F29" s="128">
        <v>25</v>
      </c>
    </row>
    <row r="30" spans="2:6" x14ac:dyDescent="0.25">
      <c r="B30" s="142" t="s">
        <v>130</v>
      </c>
      <c r="C30" s="13" t="str">
        <f>VLOOKUP(B30,'личн рез-ты по гонкам_NEW'!$G$1:$M$1058,4,FALSE)</f>
        <v>М</v>
      </c>
      <c r="D30" s="13">
        <f>VLOOKUP(B30,'личн рез-ты по гонкам_NEW'!$G$1:$M$1058,3,FALSE)</f>
        <v>4190</v>
      </c>
      <c r="E30" s="61">
        <v>18.302523873953049</v>
      </c>
      <c r="F30" s="128">
        <v>26</v>
      </c>
    </row>
    <row r="31" spans="2:6" x14ac:dyDescent="0.25">
      <c r="B31" s="142" t="s">
        <v>109</v>
      </c>
      <c r="C31" s="13" t="str">
        <f>VLOOKUP(B31,'личн рез-ты по гонкам_NEW'!$G$1:$M$1058,4,FALSE)</f>
        <v>М</v>
      </c>
      <c r="D31" s="13">
        <f>VLOOKUP(B31,'личн рез-ты по гонкам_NEW'!$G$1:$M$1058,3,FALSE)</f>
        <v>4935</v>
      </c>
      <c r="E31" s="61">
        <v>18.213005257039363</v>
      </c>
      <c r="F31" s="128">
        <v>27</v>
      </c>
    </row>
    <row r="32" spans="2:6" x14ac:dyDescent="0.25">
      <c r="B32" s="142" t="s">
        <v>527</v>
      </c>
      <c r="C32" s="13" t="str">
        <f>VLOOKUP(B32,'личн рез-ты по гонкам_NEW'!$G$1:$M$1058,4,FALSE)</f>
        <v>М</v>
      </c>
      <c r="D32" s="13">
        <f>VLOOKUP(B32,'личн рез-ты по гонкам_NEW'!$G$1:$M$1058,3,FALSE)</f>
        <v>2539</v>
      </c>
      <c r="E32" s="61">
        <v>18.197632187098698</v>
      </c>
      <c r="F32" s="128">
        <v>28</v>
      </c>
    </row>
    <row r="33" spans="2:6" x14ac:dyDescent="0.25">
      <c r="B33" s="142" t="s">
        <v>531</v>
      </c>
      <c r="C33" s="13" t="str">
        <f>VLOOKUP(B33,'личн рез-ты по гонкам_NEW'!$G$1:$M$1058,4,FALSE)</f>
        <v>М</v>
      </c>
      <c r="D33" s="13">
        <f>VLOOKUP(B33,'личн рез-ты по гонкам_NEW'!$G$1:$M$1058,3,FALSE)</f>
        <v>855</v>
      </c>
      <c r="E33" s="61">
        <v>18.18217475428591</v>
      </c>
      <c r="F33" s="128">
        <v>29</v>
      </c>
    </row>
    <row r="34" spans="2:6" x14ac:dyDescent="0.25">
      <c r="B34" s="142" t="s">
        <v>105</v>
      </c>
      <c r="C34" s="13" t="str">
        <f>VLOOKUP(B34,'личн рез-ты по гонкам_NEW'!$G$1:$M$1058,4,FALSE)</f>
        <v>М</v>
      </c>
      <c r="D34" s="13">
        <f>VLOOKUP(B34,'личн рез-ты по гонкам_NEW'!$G$1:$M$1058,3,FALSE)</f>
        <v>0</v>
      </c>
      <c r="E34" s="61">
        <v>17.965991657711346</v>
      </c>
      <c r="F34" s="128">
        <v>30</v>
      </c>
    </row>
    <row r="35" spans="2:6" x14ac:dyDescent="0.25">
      <c r="B35" s="142" t="s">
        <v>75</v>
      </c>
      <c r="C35" s="13" t="str">
        <f>VLOOKUP(B35,'личн рез-ты по гонкам_NEW'!$G$1:$M$1058,4,FALSE)</f>
        <v>М</v>
      </c>
      <c r="D35" s="13">
        <f>VLOOKUP(B35,'личн рез-ты по гонкам_NEW'!$G$1:$M$1058,3,FALSE)</f>
        <v>0</v>
      </c>
      <c r="E35" s="61">
        <v>17.83591738724224</v>
      </c>
      <c r="F35" s="128">
        <v>31</v>
      </c>
    </row>
    <row r="36" spans="2:6" x14ac:dyDescent="0.25">
      <c r="B36" s="142" t="s">
        <v>76</v>
      </c>
      <c r="C36" s="41" t="str">
        <f>VLOOKUP(B36,'личн рез-ты по гонкам_NEW'!$G$1:$M$1058,4,FALSE)</f>
        <v>М</v>
      </c>
      <c r="D36" s="41">
        <f>VLOOKUP(B36,'личн рез-ты по гонкам_NEW'!$G$1:$M$1058,3,FALSE)</f>
        <v>0</v>
      </c>
      <c r="E36" s="61">
        <v>17.815563682604552</v>
      </c>
      <c r="F36" s="128">
        <v>32</v>
      </c>
    </row>
    <row r="37" spans="2:6" x14ac:dyDescent="0.25">
      <c r="B37" s="142" t="s">
        <v>318</v>
      </c>
      <c r="C37" s="13" t="str">
        <f>VLOOKUP(B37,'личн рез-ты по гонкам_NEW'!$G$1:$M$1058,4,FALSE)</f>
        <v>М</v>
      </c>
      <c r="D37" s="13">
        <f>VLOOKUP(B37,'личн рез-ты по гонкам_NEW'!$G$1:$M$1058,3,FALSE)</f>
        <v>988</v>
      </c>
      <c r="E37" s="61">
        <v>17.466535104557455</v>
      </c>
      <c r="F37" s="128">
        <v>33</v>
      </c>
    </row>
    <row r="38" spans="2:6" x14ac:dyDescent="0.25">
      <c r="B38" s="142" t="s">
        <v>283</v>
      </c>
      <c r="C38" s="13" t="str">
        <f>VLOOKUP(B38,'личн рез-ты по гонкам_NEW'!$G$1:$M$1058,4,FALSE)</f>
        <v>М</v>
      </c>
      <c r="D38" s="13">
        <f>VLOOKUP(B38,'личн рез-ты по гонкам_NEW'!$G$1:$M$1058,3,FALSE)</f>
        <v>1614</v>
      </c>
      <c r="E38" s="61">
        <v>17.262636333743483</v>
      </c>
      <c r="F38" s="128">
        <v>34</v>
      </c>
    </row>
    <row r="39" spans="2:6" x14ac:dyDescent="0.25">
      <c r="B39" s="142" t="s">
        <v>99</v>
      </c>
      <c r="C39" s="13" t="str">
        <f>VLOOKUP(B39,'личн рез-ты по гонкам_NEW'!$G$1:$M$1058,4,FALSE)</f>
        <v>М</v>
      </c>
      <c r="D39" s="13">
        <f>VLOOKUP(B39,'личн рез-ты по гонкам_NEW'!$G$1:$M$1058,3,FALSE)</f>
        <v>4035</v>
      </c>
      <c r="E39" s="61">
        <v>17.214296005914569</v>
      </c>
      <c r="F39" s="128">
        <v>35</v>
      </c>
    </row>
    <row r="40" spans="2:6" x14ac:dyDescent="0.25">
      <c r="B40" s="142" t="s">
        <v>441</v>
      </c>
      <c r="C40" s="13" t="str">
        <f>VLOOKUP(B40,'личн рез-ты по гонкам_NEW'!$G$1:$M$1058,4,FALSE)</f>
        <v>М</v>
      </c>
      <c r="D40" s="13">
        <f>VLOOKUP(B40,'личн рез-ты по гонкам_NEW'!$G$1:$M$1058,3,FALSE)</f>
        <v>4683</v>
      </c>
      <c r="E40" s="61">
        <v>17.154282362991331</v>
      </c>
      <c r="F40" s="128">
        <v>36</v>
      </c>
    </row>
    <row r="41" spans="2:6" x14ac:dyDescent="0.25">
      <c r="B41" s="142" t="s">
        <v>478</v>
      </c>
      <c r="C41" s="13" t="str">
        <f>VLOOKUP(B41,'личн рез-ты по гонкам_NEW'!$G$1:$M$1058,4,FALSE)</f>
        <v>М</v>
      </c>
      <c r="D41" s="13">
        <f>VLOOKUP(B41,'личн рез-ты по гонкам_NEW'!$G$1:$M$1058,3,FALSE)</f>
        <v>4228</v>
      </c>
      <c r="E41" s="61">
        <v>17.131547663311018</v>
      </c>
      <c r="F41" s="128">
        <v>37</v>
      </c>
    </row>
    <row r="42" spans="2:6" x14ac:dyDescent="0.25">
      <c r="B42" s="142" t="s">
        <v>93</v>
      </c>
      <c r="C42" s="13" t="str">
        <f>VLOOKUP(B42,'личн рез-ты по гонкам_NEW'!$G$1:$M$1058,4,FALSE)</f>
        <v>М</v>
      </c>
      <c r="D42" s="13">
        <f>VLOOKUP(B42,'личн рез-ты по гонкам_NEW'!$G$1:$M$1058,3,FALSE)</f>
        <v>3143</v>
      </c>
      <c r="E42" s="61">
        <v>17.049050675319851</v>
      </c>
      <c r="F42" s="128">
        <v>38</v>
      </c>
    </row>
    <row r="43" spans="2:6" x14ac:dyDescent="0.25">
      <c r="B43" s="142" t="s">
        <v>138</v>
      </c>
      <c r="C43" s="13" t="str">
        <f>VLOOKUP(B43,'личн рез-ты по гонкам_NEW'!$G$1:$M$1058,4,FALSE)</f>
        <v>М</v>
      </c>
      <c r="D43" s="13">
        <f>VLOOKUP(B43,'личн рез-ты по гонкам_NEW'!$G$1:$M$1058,3,FALSE)</f>
        <v>0</v>
      </c>
      <c r="E43" s="61">
        <v>16.964287174712823</v>
      </c>
      <c r="F43" s="128">
        <v>39</v>
      </c>
    </row>
    <row r="44" spans="2:6" x14ac:dyDescent="0.25">
      <c r="B44" s="142" t="s">
        <v>479</v>
      </c>
      <c r="C44" s="13" t="str">
        <f>VLOOKUP(B44,'личн рез-ты по гонкам_NEW'!$G$1:$M$1058,4,FALSE)</f>
        <v>М</v>
      </c>
      <c r="D44" s="13">
        <f>VLOOKUP(B44,'личн рез-ты по гонкам_NEW'!$G$1:$M$1058,3,FALSE)</f>
        <v>4211</v>
      </c>
      <c r="E44" s="61">
        <v>16.473460712724091</v>
      </c>
      <c r="F44" s="128">
        <v>40</v>
      </c>
    </row>
    <row r="45" spans="2:6" x14ac:dyDescent="0.25">
      <c r="B45" s="142" t="s">
        <v>144</v>
      </c>
      <c r="C45" s="13" t="str">
        <f>VLOOKUP(B45,'личн рез-ты по гонкам_NEW'!$G$1:$M$1058,4,FALSE)</f>
        <v>М</v>
      </c>
      <c r="D45" s="13">
        <f>VLOOKUP(B45,'личн рез-ты по гонкам_NEW'!$G$1:$M$1058,3,FALSE)</f>
        <v>4237</v>
      </c>
      <c r="E45" s="61">
        <v>16.432530870713361</v>
      </c>
      <c r="F45" s="128">
        <v>41</v>
      </c>
    </row>
    <row r="46" spans="2:6" x14ac:dyDescent="0.25">
      <c r="B46" s="142" t="s">
        <v>77</v>
      </c>
      <c r="C46" s="13" t="str">
        <f>VLOOKUP(B46,'личн рез-ты по гонкам_NEW'!$G$1:$M$1058,4,FALSE)</f>
        <v>М</v>
      </c>
      <c r="D46" s="13">
        <f>VLOOKUP(B46,'личн рез-ты по гонкам_NEW'!$G$1:$M$1058,3,FALSE)</f>
        <v>0</v>
      </c>
      <c r="E46" s="61">
        <v>16.370425104455101</v>
      </c>
      <c r="F46" s="128">
        <v>42</v>
      </c>
    </row>
    <row r="47" spans="2:6" x14ac:dyDescent="0.25">
      <c r="B47" s="142" t="s">
        <v>158</v>
      </c>
      <c r="C47" s="13" t="str">
        <f>VLOOKUP(B47,'личн рез-ты по гонкам_NEW'!$G$1:$M$1058,4,FALSE)</f>
        <v>М</v>
      </c>
      <c r="D47" s="13">
        <f>VLOOKUP(B47,'личн рез-ты по гонкам_NEW'!$G$1:$M$1058,3,FALSE)</f>
        <v>892</v>
      </c>
      <c r="E47" s="61">
        <v>15.690257202716669</v>
      </c>
      <c r="F47" s="128">
        <v>43</v>
      </c>
    </row>
    <row r="48" spans="2:6" x14ac:dyDescent="0.25">
      <c r="B48" s="142" t="s">
        <v>678</v>
      </c>
      <c r="C48" s="41" t="e">
        <f>VLOOKUP(B48,'личн рез-ты по гонкам_NEW'!$G$1:$M$1058,4,FALSE)</f>
        <v>#N/A</v>
      </c>
      <c r="D48" s="41" t="e">
        <f>VLOOKUP(B48,'личн рез-ты по гонкам_NEW'!$G$1:$M$1058,3,FALSE)</f>
        <v>#N/A</v>
      </c>
      <c r="E48" s="61">
        <v>15.603706984058215</v>
      </c>
      <c r="F48" s="128">
        <v>44</v>
      </c>
    </row>
    <row r="49" spans="2:6" x14ac:dyDescent="0.25">
      <c r="B49" s="142" t="s">
        <v>322</v>
      </c>
      <c r="C49" s="13" t="str">
        <f>VLOOKUP(B49,'личн рез-ты по гонкам_NEW'!$G$1:$M$1058,4,FALSE)</f>
        <v>М</v>
      </c>
      <c r="D49" s="13">
        <f>VLOOKUP(B49,'личн рез-ты по гонкам_NEW'!$G$1:$M$1058,3,FALSE)</f>
        <v>2536</v>
      </c>
      <c r="E49" s="61">
        <v>15.43013622853033</v>
      </c>
      <c r="F49" s="128">
        <v>45</v>
      </c>
    </row>
    <row r="50" spans="2:6" x14ac:dyDescent="0.25">
      <c r="B50" s="142" t="s">
        <v>475</v>
      </c>
      <c r="C50" s="13" t="str">
        <f>VLOOKUP(B50,'личн рез-ты по гонкам_NEW'!$G$1:$M$1058,4,FALSE)</f>
        <v>М</v>
      </c>
      <c r="D50" s="13">
        <f>VLOOKUP(B50,'личн рез-ты по гонкам_NEW'!$G$1:$M$1058,3,FALSE)</f>
        <v>5287</v>
      </c>
      <c r="E50" s="61">
        <v>14.827740674657303</v>
      </c>
      <c r="F50" s="128">
        <v>46</v>
      </c>
    </row>
    <row r="51" spans="2:6" x14ac:dyDescent="0.25">
      <c r="B51" s="142" t="s">
        <v>584</v>
      </c>
      <c r="C51" s="41" t="str">
        <f>VLOOKUP(B51,'личн рез-ты по гонкам_NEW'!$G$1:$M$1058,4,FALSE)</f>
        <v>М</v>
      </c>
      <c r="D51" s="41" t="str">
        <f>VLOOKUP(B51,'личн рез-ты по гонкам_NEW'!$G$1:$M$1058,3,FALSE)</f>
        <v/>
      </c>
      <c r="E51" s="61">
        <v>14.266907446536784</v>
      </c>
      <c r="F51" s="128">
        <v>47</v>
      </c>
    </row>
    <row r="52" spans="2:6" x14ac:dyDescent="0.25">
      <c r="B52" s="142" t="s">
        <v>445</v>
      </c>
      <c r="C52" s="13" t="str">
        <f>VLOOKUP(B52,'личн рез-ты по гонкам_NEW'!$G$1:$M$1058,4,FALSE)</f>
        <v>М</v>
      </c>
      <c r="D52" s="13">
        <f>VLOOKUP(B52,'личн рез-ты по гонкам_NEW'!$G$1:$M$1058,3,FALSE)</f>
        <v>3276</v>
      </c>
      <c r="E52" s="61">
        <v>14.207657408927908</v>
      </c>
      <c r="F52" s="128">
        <v>48</v>
      </c>
    </row>
    <row r="53" spans="2:6" x14ac:dyDescent="0.25">
      <c r="B53" s="142" t="s">
        <v>96</v>
      </c>
      <c r="C53" s="13" t="str">
        <f>VLOOKUP(B53,'личн рез-ты по гонкам_NEW'!$G$1:$M$1058,4,FALSE)</f>
        <v>М</v>
      </c>
      <c r="D53" s="13">
        <f>VLOOKUP(B53,'личн рез-ты по гонкам_NEW'!$G$1:$M$1058,3,FALSE)</f>
        <v>0</v>
      </c>
      <c r="E53" s="61">
        <v>14.141487382195917</v>
      </c>
      <c r="F53" s="128">
        <v>49</v>
      </c>
    </row>
    <row r="54" spans="2:6" x14ac:dyDescent="0.25">
      <c r="B54" s="142" t="s">
        <v>102</v>
      </c>
      <c r="C54" s="13" t="str">
        <f>VLOOKUP(B54,'личн рез-ты по гонкам_NEW'!$G$1:$M$1058,4,FALSE)</f>
        <v>М</v>
      </c>
      <c r="D54" s="13">
        <f>VLOOKUP(B54,'личн рез-ты по гонкам_NEW'!$G$1:$M$1058,3,FALSE)</f>
        <v>5908</v>
      </c>
      <c r="E54" s="61">
        <v>14.043602570141525</v>
      </c>
      <c r="F54" s="128">
        <v>50</v>
      </c>
    </row>
    <row r="55" spans="2:6" x14ac:dyDescent="0.25">
      <c r="B55" s="142" t="s">
        <v>686</v>
      </c>
      <c r="C55" s="13" t="str">
        <f>VLOOKUP(B55,'личн рез-ты по гонкам_NEW'!$G$1:$M$1058,4,FALSE)</f>
        <v>М</v>
      </c>
      <c r="D55" s="13">
        <f>VLOOKUP(B55,'личн рез-ты по гонкам_NEW'!$G$1:$M$1058,3,FALSE)</f>
        <v>0</v>
      </c>
      <c r="E55" s="61">
        <v>14.037887000267659</v>
      </c>
      <c r="F55" s="128">
        <v>51</v>
      </c>
    </row>
    <row r="56" spans="2:6" x14ac:dyDescent="0.25">
      <c r="B56" s="142" t="s">
        <v>101</v>
      </c>
      <c r="C56" s="13" t="str">
        <f>VLOOKUP(B56,'личн рез-ты по гонкам_NEW'!$G$1:$M$1058,4,FALSE)</f>
        <v>М</v>
      </c>
      <c r="D56" s="13">
        <f>VLOOKUP(B56,'личн рез-ты по гонкам_NEW'!$G$1:$M$1058,3,FALSE)</f>
        <v>0</v>
      </c>
      <c r="E56" s="61">
        <v>13.708555703686834</v>
      </c>
      <c r="F56" s="128">
        <v>52</v>
      </c>
    </row>
    <row r="57" spans="2:6" x14ac:dyDescent="0.25">
      <c r="B57" s="142" t="s">
        <v>216</v>
      </c>
      <c r="C57" s="13" t="str">
        <f>VLOOKUP(B57,'личн рез-ты по гонкам_NEW'!$G$1:$M$1058,4,FALSE)</f>
        <v>М</v>
      </c>
      <c r="D57" s="13">
        <f>VLOOKUP(B57,'личн рез-ты по гонкам_NEW'!$G$1:$M$1058,3,FALSE)</f>
        <v>3185</v>
      </c>
      <c r="E57" s="61">
        <v>12.821597529288521</v>
      </c>
      <c r="F57" s="128">
        <v>53</v>
      </c>
    </row>
    <row r="58" spans="2:6" x14ac:dyDescent="0.25">
      <c r="B58" s="142" t="s">
        <v>436</v>
      </c>
      <c r="C58" s="13" t="str">
        <f>VLOOKUP(B58,'личн рез-ты по гонкам_NEW'!$G$1:$M$1058,4,FALSE)</f>
        <v>М</v>
      </c>
      <c r="D58" s="13">
        <f>VLOOKUP(B58,'личн рез-ты по гонкам_NEW'!$G$1:$M$1058,3,FALSE)</f>
        <v>2784</v>
      </c>
      <c r="E58" s="61">
        <v>12.690689569201737</v>
      </c>
      <c r="F58" s="128">
        <v>54</v>
      </c>
    </row>
    <row r="59" spans="2:6" x14ac:dyDescent="0.25">
      <c r="B59" s="142" t="s">
        <v>674</v>
      </c>
      <c r="C59" s="13" t="str">
        <f>VLOOKUP(B59,'личн рез-ты по гонкам_NEW'!$G$1:$M$1058,4,FALSE)</f>
        <v>М</v>
      </c>
      <c r="D59" s="13">
        <f>VLOOKUP(B59,'личн рез-ты по гонкам_NEW'!$G$1:$M$1058,3,FALSE)</f>
        <v>4922</v>
      </c>
      <c r="E59" s="61">
        <v>12.432421088281894</v>
      </c>
      <c r="F59" s="128">
        <v>55</v>
      </c>
    </row>
    <row r="60" spans="2:6" x14ac:dyDescent="0.25">
      <c r="B60" s="142" t="s">
        <v>673</v>
      </c>
      <c r="C60" s="13" t="str">
        <f>VLOOKUP(B60,'личн рез-ты по гонкам_NEW'!$G$1:$M$1058,4,FALSE)</f>
        <v>М</v>
      </c>
      <c r="D60" s="13">
        <f>VLOOKUP(B60,'личн рез-ты по гонкам_NEW'!$G$1:$M$1058,3,FALSE)</f>
        <v>284</v>
      </c>
      <c r="E60" s="61">
        <v>12.429133247743136</v>
      </c>
      <c r="F60" s="128">
        <v>56</v>
      </c>
    </row>
    <row r="61" spans="2:6" x14ac:dyDescent="0.25">
      <c r="B61" s="142" t="s">
        <v>308</v>
      </c>
      <c r="C61" s="13" t="str">
        <f>VLOOKUP(B61,'личн рез-ты по гонкам_NEW'!$G$1:$M$1058,4,FALSE)</f>
        <v>М</v>
      </c>
      <c r="D61" s="13">
        <f>VLOOKUP(B61,'личн рез-ты по гонкам_NEW'!$G$1:$M$1058,3,FALSE)</f>
        <v>4543</v>
      </c>
      <c r="E61" s="61">
        <v>12.408038072478469</v>
      </c>
      <c r="F61" s="128">
        <v>57</v>
      </c>
    </row>
    <row r="62" spans="2:6" x14ac:dyDescent="0.25">
      <c r="B62" s="142" t="s">
        <v>161</v>
      </c>
      <c r="C62" s="13" t="str">
        <f>VLOOKUP(B62,'личн рез-ты по гонкам_NEW'!$G$1:$M$1058,4,FALSE)</f>
        <v>М</v>
      </c>
      <c r="D62" s="13">
        <f>VLOOKUP(B62,'личн рез-ты по гонкам_NEW'!$G$1:$M$1058,3,FALSE)</f>
        <v>82</v>
      </c>
      <c r="E62" s="61">
        <v>12.356379263896976</v>
      </c>
      <c r="F62" s="128">
        <v>58</v>
      </c>
    </row>
    <row r="63" spans="2:6" x14ac:dyDescent="0.25">
      <c r="B63" s="142" t="s">
        <v>687</v>
      </c>
      <c r="C63" s="13" t="str">
        <f>VLOOKUP(B63,'личн рез-ты по гонкам_NEW'!$G$1:$M$1058,4,FALSE)</f>
        <v>М</v>
      </c>
      <c r="D63" s="13">
        <f>VLOOKUP(B63,'личн рез-ты по гонкам_NEW'!$G$1:$M$1058,3,FALSE)</f>
        <v>32</v>
      </c>
      <c r="E63" s="61">
        <v>12.264593831494068</v>
      </c>
      <c r="F63" s="128">
        <v>59</v>
      </c>
    </row>
    <row r="64" spans="2:6" x14ac:dyDescent="0.25">
      <c r="B64" s="142" t="s">
        <v>439</v>
      </c>
      <c r="C64" s="13" t="str">
        <f>VLOOKUP(B64,'личн рез-ты по гонкам_NEW'!$G$1:$M$1058,4,FALSE)</f>
        <v>М</v>
      </c>
      <c r="D64" s="13">
        <f>VLOOKUP(B64,'личн рез-ты по гонкам_NEW'!$G$1:$M$1058,3,FALSE)</f>
        <v>3362</v>
      </c>
      <c r="E64" s="61">
        <v>12.197122201839612</v>
      </c>
      <c r="F64" s="128">
        <v>60</v>
      </c>
    </row>
    <row r="65" spans="2:6" x14ac:dyDescent="0.25">
      <c r="B65" s="142" t="s">
        <v>523</v>
      </c>
      <c r="C65" s="13" t="str">
        <f>VLOOKUP(B65,'личн рез-ты по гонкам_NEW'!$G$1:$M$1058,4,FALSE)</f>
        <v>М</v>
      </c>
      <c r="D65" s="13">
        <f>VLOOKUP(B65,'личн рез-ты по гонкам_NEW'!$G$1:$M$1058,3,FALSE)</f>
        <v>5252</v>
      </c>
      <c r="E65" s="61">
        <v>12.073611216806457</v>
      </c>
      <c r="F65" s="128">
        <v>61</v>
      </c>
    </row>
    <row r="66" spans="2:6" x14ac:dyDescent="0.25">
      <c r="B66" s="142" t="s">
        <v>550</v>
      </c>
      <c r="C66" s="13" t="str">
        <f>VLOOKUP(B66,'личн рез-ты по гонкам_NEW'!$G$1:$M$1058,4,FALSE)</f>
        <v>М</v>
      </c>
      <c r="D66" s="13">
        <f>VLOOKUP(B66,'личн рез-ты по гонкам_NEW'!$G$1:$M$1058,3,FALSE)</f>
        <v>1998</v>
      </c>
      <c r="E66" s="61">
        <v>11.923031431753778</v>
      </c>
      <c r="F66" s="128">
        <v>62</v>
      </c>
    </row>
    <row r="67" spans="2:6" x14ac:dyDescent="0.25">
      <c r="B67" s="142" t="s">
        <v>588</v>
      </c>
      <c r="C67" s="13" t="str">
        <f>VLOOKUP(B67,'личн рез-ты по гонкам_NEW'!$G$1:$M$1058,4,FALSE)</f>
        <v>М</v>
      </c>
      <c r="D67" s="13" t="str">
        <f>VLOOKUP(B67,'личн рез-ты по гонкам_NEW'!$G$1:$M$1058,3,FALSE)</f>
        <v/>
      </c>
      <c r="E67" s="61">
        <v>11.688014600389769</v>
      </c>
      <c r="F67" s="128">
        <v>63</v>
      </c>
    </row>
    <row r="68" spans="2:6" x14ac:dyDescent="0.25">
      <c r="B68" s="142" t="s">
        <v>400</v>
      </c>
      <c r="C68" s="13" t="str">
        <f>VLOOKUP(B68,'личн рез-ты по гонкам_NEW'!$G$1:$M$1058,4,FALSE)</f>
        <v>М</v>
      </c>
      <c r="D68" s="13">
        <f>VLOOKUP(B68,'личн рез-ты по гонкам_NEW'!$G$1:$M$1058,3,FALSE)</f>
        <v>2816</v>
      </c>
      <c r="E68" s="61">
        <v>11.676109741910862</v>
      </c>
      <c r="F68" s="128">
        <v>64</v>
      </c>
    </row>
    <row r="69" spans="2:6" x14ac:dyDescent="0.25">
      <c r="B69" s="142" t="s">
        <v>649</v>
      </c>
      <c r="C69" s="13" t="str">
        <f>VLOOKUP(B69,'личн рез-ты по гонкам_NEW'!$G$1:$M$1058,4,FALSE)</f>
        <v>М</v>
      </c>
      <c r="D69" s="13">
        <f>VLOOKUP(B69,'личн рез-ты по гонкам_NEW'!$G$1:$M$1058,3,FALSE)</f>
        <v>0</v>
      </c>
      <c r="E69" s="61">
        <v>11.594039756590931</v>
      </c>
      <c r="F69" s="128">
        <v>65</v>
      </c>
    </row>
    <row r="70" spans="2:6" x14ac:dyDescent="0.25">
      <c r="B70" s="142" t="s">
        <v>551</v>
      </c>
      <c r="C70" s="13" t="str">
        <f>VLOOKUP(B70,'личн рез-ты по гонкам_NEW'!$G$1:$M$1058,4,FALSE)</f>
        <v>М</v>
      </c>
      <c r="D70" s="13">
        <f>VLOOKUP(B70,'личн рез-ты по гонкам_NEW'!$G$1:$M$1058,3,FALSE)</f>
        <v>5219</v>
      </c>
      <c r="E70" s="61">
        <v>11.502979471984762</v>
      </c>
      <c r="F70" s="128">
        <v>66</v>
      </c>
    </row>
    <row r="71" spans="2:6" x14ac:dyDescent="0.25">
      <c r="B71" s="142" t="s">
        <v>676</v>
      </c>
      <c r="C71" s="13" t="str">
        <f>VLOOKUP(B71,'личн рез-ты по гонкам_NEW'!$G$1:$M$1058,4,FALSE)</f>
        <v>М</v>
      </c>
      <c r="D71" s="13">
        <f>VLOOKUP(B71,'личн рез-ты по гонкам_NEW'!$G$1:$M$1058,3,FALSE)</f>
        <v>407</v>
      </c>
      <c r="E71" s="61">
        <v>11.475897642310583</v>
      </c>
      <c r="F71" s="128">
        <v>67</v>
      </c>
    </row>
    <row r="72" spans="2:6" x14ac:dyDescent="0.25">
      <c r="B72" s="142" t="s">
        <v>213</v>
      </c>
      <c r="C72" s="13" t="str">
        <f>VLOOKUP(B72,'личн рез-ты по гонкам_NEW'!$G$1:$M$1058,4,FALSE)</f>
        <v>М</v>
      </c>
      <c r="D72" s="13">
        <f>VLOOKUP(B72,'личн рез-ты по гонкам_NEW'!$G$1:$M$1058,3,FALSE)</f>
        <v>3181</v>
      </c>
      <c r="E72" s="61">
        <v>11.357259877725149</v>
      </c>
      <c r="F72" s="128">
        <v>68</v>
      </c>
    </row>
    <row r="73" spans="2:6" x14ac:dyDescent="0.25">
      <c r="B73" s="142" t="s">
        <v>92</v>
      </c>
      <c r="C73" s="13" t="str">
        <f>VLOOKUP(B73,'личн рез-ты по гонкам_NEW'!$G$1:$M$1058,4,FALSE)</f>
        <v>М</v>
      </c>
      <c r="D73" s="13">
        <f>VLOOKUP(B73,'личн рез-ты по гонкам_NEW'!$G$1:$M$1058,3,FALSE)</f>
        <v>0</v>
      </c>
      <c r="E73" s="61">
        <v>11.184049351345639</v>
      </c>
      <c r="F73" s="128">
        <v>69</v>
      </c>
    </row>
    <row r="74" spans="2:6" x14ac:dyDescent="0.25">
      <c r="B74" s="142" t="s">
        <v>672</v>
      </c>
      <c r="C74" s="13" t="str">
        <f>VLOOKUP(B74,'личн рез-ты по гонкам_NEW'!$G$1:$M$1058,4,FALSE)</f>
        <v>М</v>
      </c>
      <c r="D74" s="13">
        <f>VLOOKUP(B74,'личн рез-ты по гонкам_NEW'!$G$1:$M$1058,3,FALSE)</f>
        <v>5859</v>
      </c>
      <c r="E74" s="61">
        <v>11.141908630134632</v>
      </c>
      <c r="F74" s="128">
        <v>70</v>
      </c>
    </row>
    <row r="75" spans="2:6" x14ac:dyDescent="0.25">
      <c r="B75" s="142" t="s">
        <v>145</v>
      </c>
      <c r="C75" s="13" t="str">
        <f>VLOOKUP(B75,'личн рез-ты по гонкам_NEW'!$G$1:$M$1058,4,FALSE)</f>
        <v>М</v>
      </c>
      <c r="D75" s="13">
        <f>VLOOKUP(B75,'личн рез-ты по гонкам_NEW'!$G$1:$M$1058,3,FALSE)</f>
        <v>4895</v>
      </c>
      <c r="E75" s="61">
        <v>11.044655951557607</v>
      </c>
      <c r="F75" s="128">
        <v>71</v>
      </c>
    </row>
    <row r="76" spans="2:6" x14ac:dyDescent="0.25">
      <c r="B76" s="142" t="s">
        <v>579</v>
      </c>
      <c r="C76" s="13" t="str">
        <f>VLOOKUP(B76,'личн рез-ты по гонкам_NEW'!$G$1:$M$1058,4,FALSE)</f>
        <v>М</v>
      </c>
      <c r="D76" s="13" t="str">
        <f>VLOOKUP(B76,'личн рез-ты по гонкам_NEW'!$G$1:$M$1058,3,FALSE)</f>
        <v/>
      </c>
      <c r="E76" s="61">
        <v>10.995655983577411</v>
      </c>
      <c r="F76" s="128">
        <v>72</v>
      </c>
    </row>
    <row r="77" spans="2:6" x14ac:dyDescent="0.25">
      <c r="B77" s="142" t="s">
        <v>285</v>
      </c>
      <c r="C77" s="13" t="str">
        <f>VLOOKUP(B77,'личн рез-ты по гонкам_NEW'!$G$1:$M$1058,4,FALSE)</f>
        <v>М</v>
      </c>
      <c r="D77" s="13">
        <f>VLOOKUP(B77,'личн рез-ты по гонкам_NEW'!$G$1:$M$1058,3,FALSE)</f>
        <v>2638</v>
      </c>
      <c r="E77" s="61">
        <v>10.946041780143485</v>
      </c>
      <c r="F77" s="128">
        <v>73</v>
      </c>
    </row>
    <row r="78" spans="2:6" x14ac:dyDescent="0.25">
      <c r="B78" s="142" t="s">
        <v>209</v>
      </c>
      <c r="C78" s="13" t="str">
        <f>VLOOKUP(B78,'личн рез-ты по гонкам_NEW'!$G$1:$M$1058,4,FALSE)</f>
        <v>М</v>
      </c>
      <c r="D78" s="13">
        <f>VLOOKUP(B78,'личн рез-ты по гонкам_NEW'!$G$1:$M$1058,3,FALSE)</f>
        <v>5035</v>
      </c>
      <c r="E78" s="61">
        <v>10.680204066656156</v>
      </c>
      <c r="F78" s="128">
        <v>74</v>
      </c>
    </row>
    <row r="79" spans="2:6" x14ac:dyDescent="0.25">
      <c r="B79" s="142" t="s">
        <v>260</v>
      </c>
      <c r="C79" s="13" t="str">
        <f>VLOOKUP(B79,'личн рез-ты по гонкам_NEW'!$G$1:$M$1058,4,FALSE)</f>
        <v>М</v>
      </c>
      <c r="D79" s="13">
        <f>VLOOKUP(B79,'личн рез-ты по гонкам_NEW'!$G$1:$M$1058,3,FALSE)</f>
        <v>1583</v>
      </c>
      <c r="E79" s="61">
        <v>10.533373691729867</v>
      </c>
      <c r="F79" s="128">
        <v>75</v>
      </c>
    </row>
    <row r="80" spans="2:6" x14ac:dyDescent="0.25">
      <c r="B80" s="142" t="s">
        <v>309</v>
      </c>
      <c r="C80" s="13" t="str">
        <f>VLOOKUP(B80,'личн рез-ты по гонкам_NEW'!$G$1:$M$1058,4,FALSE)</f>
        <v>М</v>
      </c>
      <c r="D80" s="13">
        <f>VLOOKUP(B80,'личн рез-ты по гонкам_NEW'!$G$1:$M$1058,3,FALSE)</f>
        <v>1518</v>
      </c>
      <c r="E80" s="61">
        <v>10.478790947282377</v>
      </c>
      <c r="F80" s="128">
        <v>76</v>
      </c>
    </row>
    <row r="81" spans="2:6" x14ac:dyDescent="0.25">
      <c r="B81" s="142" t="s">
        <v>580</v>
      </c>
      <c r="C81" s="13" t="str">
        <f>VLOOKUP(B81,'личн рез-ты по гонкам_NEW'!$G$1:$M$1058,4,FALSE)</f>
        <v>М</v>
      </c>
      <c r="D81" s="13" t="str">
        <f>VLOOKUP(B81,'личн рез-ты по гонкам_NEW'!$G$1:$M$1058,3,FALSE)</f>
        <v/>
      </c>
      <c r="E81" s="61">
        <v>10.430433874743001</v>
      </c>
      <c r="F81" s="128">
        <v>77</v>
      </c>
    </row>
    <row r="82" spans="2:6" x14ac:dyDescent="0.25">
      <c r="B82" s="142" t="s">
        <v>655</v>
      </c>
      <c r="C82" s="13" t="str">
        <f>VLOOKUP(B82,'личн рез-ты по гонкам_NEW'!$G$1:$M$1058,4,FALSE)</f>
        <v>М</v>
      </c>
      <c r="D82" s="13">
        <f>VLOOKUP(B82,'личн рез-ты по гонкам_NEW'!$G$1:$M$1058,3,FALSE)</f>
        <v>5429</v>
      </c>
      <c r="E82" s="61">
        <v>10.402024463833929</v>
      </c>
      <c r="F82" s="128">
        <v>78</v>
      </c>
    </row>
    <row r="83" spans="2:6" x14ac:dyDescent="0.25">
      <c r="B83" s="142" t="s">
        <v>568</v>
      </c>
      <c r="C83" s="13" t="str">
        <f>VLOOKUP(B83,'личн рез-ты по гонкам_NEW'!$G$1:$M$1058,4,FALSE)</f>
        <v>М</v>
      </c>
      <c r="D83" s="13">
        <f>VLOOKUP(B83,'личн рез-ты по гонкам_NEW'!$G$1:$M$1058,3,FALSE)</f>
        <v>3727</v>
      </c>
      <c r="E83" s="61">
        <v>10.398753279847243</v>
      </c>
      <c r="F83" s="128">
        <v>79</v>
      </c>
    </row>
    <row r="84" spans="2:6" x14ac:dyDescent="0.25">
      <c r="B84" s="142" t="s">
        <v>325</v>
      </c>
      <c r="C84" s="13" t="str">
        <f>VLOOKUP(B84,'личн рез-ты по гонкам_NEW'!$G$1:$M$1058,4,FALSE)</f>
        <v>М</v>
      </c>
      <c r="D84" s="13">
        <f>VLOOKUP(B84,'личн рез-ты по гонкам_NEW'!$G$1:$M$1058,3,FALSE)</f>
        <v>3417</v>
      </c>
      <c r="E84" s="61">
        <v>10.332032192235134</v>
      </c>
      <c r="F84" s="128">
        <v>80</v>
      </c>
    </row>
    <row r="85" spans="2:6" x14ac:dyDescent="0.25">
      <c r="B85" s="142" t="s">
        <v>202</v>
      </c>
      <c r="C85" s="13" t="str">
        <f>VLOOKUP(B85,'личн рез-ты по гонкам_NEW'!$G$1:$M$1058,4,FALSE)</f>
        <v>М</v>
      </c>
      <c r="D85" s="13">
        <f>VLOOKUP(B85,'личн рез-ты по гонкам_NEW'!$G$1:$M$1058,3,FALSE)</f>
        <v>4776</v>
      </c>
      <c r="E85" s="61">
        <v>10.181864849380926</v>
      </c>
      <c r="F85" s="128">
        <v>81</v>
      </c>
    </row>
    <row r="86" spans="2:6" x14ac:dyDescent="0.25">
      <c r="B86" s="142" t="s">
        <v>581</v>
      </c>
      <c r="C86" s="13" t="str">
        <f>VLOOKUP(B86,'личн рез-ты по гонкам_NEW'!$G$1:$M$1058,4,FALSE)</f>
        <v>М</v>
      </c>
      <c r="D86" s="13" t="str">
        <f>VLOOKUP(B86,'личн рез-ты по гонкам_NEW'!$G$1:$M$1058,3,FALSE)</f>
        <v/>
      </c>
      <c r="E86" s="61">
        <v>10.151960640370962</v>
      </c>
      <c r="F86" s="128">
        <v>82</v>
      </c>
    </row>
    <row r="87" spans="2:6" x14ac:dyDescent="0.25">
      <c r="B87" s="142" t="s">
        <v>677</v>
      </c>
      <c r="C87" s="13" t="str">
        <f>VLOOKUP(B87,'личн рез-ты по гонкам_NEW'!$G$1:$M$1058,4,FALSE)</f>
        <v>М</v>
      </c>
      <c r="D87" s="13">
        <f>VLOOKUP(B87,'личн рез-ты по гонкам_NEW'!$G$1:$M$1058,3,FALSE)</f>
        <v>3361</v>
      </c>
      <c r="E87" s="61">
        <v>10.117114523074109</v>
      </c>
      <c r="F87" s="128">
        <v>83</v>
      </c>
    </row>
    <row r="88" spans="2:6" x14ac:dyDescent="0.25">
      <c r="B88" s="142" t="s">
        <v>633</v>
      </c>
      <c r="C88" s="13" t="e">
        <f>VLOOKUP(B88,'личн рез-ты по гонкам_NEW'!$G$1:$M$1058,4,FALSE)</f>
        <v>#N/A</v>
      </c>
      <c r="D88" s="13" t="e">
        <f>VLOOKUP(B88,'личн рез-ты по гонкам_NEW'!$G$1:$M$1058,3,FALSE)</f>
        <v>#N/A</v>
      </c>
      <c r="E88" s="61">
        <v>10.095005194321654</v>
      </c>
      <c r="F88" s="128">
        <v>84</v>
      </c>
    </row>
    <row r="89" spans="2:6" x14ac:dyDescent="0.25">
      <c r="B89" s="142" t="s">
        <v>476</v>
      </c>
      <c r="C89" s="13" t="str">
        <f>VLOOKUP(B89,'личн рез-ты по гонкам_NEW'!$G$1:$M$1058,4,FALSE)</f>
        <v>М</v>
      </c>
      <c r="D89" s="13">
        <f>VLOOKUP(B89,'личн рез-ты по гонкам_NEW'!$G$1:$M$1058,3,FALSE)</f>
        <v>5360</v>
      </c>
      <c r="E89" s="61">
        <v>10.026778133000127</v>
      </c>
      <c r="F89" s="128">
        <v>85</v>
      </c>
    </row>
    <row r="90" spans="2:6" x14ac:dyDescent="0.25">
      <c r="B90" s="142" t="s">
        <v>129</v>
      </c>
      <c r="C90" s="13" t="str">
        <f>VLOOKUP(B90,'личн рез-ты по гонкам_NEW'!$G$1:$M$1058,4,FALSE)</f>
        <v>М</v>
      </c>
      <c r="D90" s="13">
        <f>VLOOKUP(B90,'личн рез-ты по гонкам_NEW'!$G$1:$M$1058,3,FALSE)</f>
        <v>3000</v>
      </c>
      <c r="E90" s="61">
        <v>9.9247338263096943</v>
      </c>
      <c r="F90" s="128">
        <v>86</v>
      </c>
    </row>
    <row r="91" spans="2:6" x14ac:dyDescent="0.25">
      <c r="B91" s="142" t="s">
        <v>624</v>
      </c>
      <c r="C91" s="13" t="str">
        <f>VLOOKUP(B91,'личн рез-ты по гонкам_NEW'!$G$1:$M$1058,4,FALSE)</f>
        <v>М</v>
      </c>
      <c r="D91" s="13">
        <f>VLOOKUP(B91,'личн рез-ты по гонкам_NEW'!$G$1:$M$1058,3,FALSE)</f>
        <v>2925</v>
      </c>
      <c r="E91" s="61">
        <v>9.8893980144528584</v>
      </c>
      <c r="F91" s="128">
        <v>87</v>
      </c>
    </row>
    <row r="92" spans="2:6" x14ac:dyDescent="0.25">
      <c r="B92" s="142" t="s">
        <v>534</v>
      </c>
      <c r="C92" s="13" t="str">
        <f>VLOOKUP(B92,'личн рез-ты по гонкам_NEW'!$G$1:$M$1058,4,FALSE)</f>
        <v>М</v>
      </c>
      <c r="D92" s="13">
        <f>VLOOKUP(B92,'личн рез-ты по гонкам_NEW'!$G$1:$M$1058,3,FALSE)</f>
        <v>5229</v>
      </c>
      <c r="E92" s="61">
        <v>9.8860672297606484</v>
      </c>
      <c r="F92" s="128">
        <v>88</v>
      </c>
    </row>
    <row r="93" spans="2:6" x14ac:dyDescent="0.25">
      <c r="B93" s="142" t="s">
        <v>114</v>
      </c>
      <c r="C93" s="13" t="str">
        <f>VLOOKUP(B93,'личн рез-ты по гонкам_NEW'!$G$1:$M$1058,4,FALSE)</f>
        <v>М</v>
      </c>
      <c r="D93" s="13">
        <f>VLOOKUP(B93,'личн рез-ты по гонкам_NEW'!$G$1:$M$1058,3,FALSE)</f>
        <v>1933</v>
      </c>
      <c r="E93" s="61">
        <v>9.8488068876723212</v>
      </c>
      <c r="F93" s="128">
        <v>89</v>
      </c>
    </row>
    <row r="94" spans="2:6" x14ac:dyDescent="0.25">
      <c r="B94" s="142" t="s">
        <v>446</v>
      </c>
      <c r="C94" s="13" t="str">
        <f>VLOOKUP(B94,'личн рез-ты по гонкам_NEW'!$G$1:$M$1058,4,FALSE)</f>
        <v>М</v>
      </c>
      <c r="D94" s="13">
        <f>VLOOKUP(B94,'личн рез-ты по гонкам_NEW'!$G$1:$M$1058,3,FALSE)</f>
        <v>5149</v>
      </c>
      <c r="E94" s="61">
        <v>9.8130607104622314</v>
      </c>
      <c r="F94" s="128">
        <v>90</v>
      </c>
    </row>
    <row r="95" spans="2:6" x14ac:dyDescent="0.25">
      <c r="B95" s="142" t="s">
        <v>78</v>
      </c>
      <c r="C95" s="13" t="str">
        <f>VLOOKUP(B95,'личн рез-ты по гонкам_NEW'!$G$1:$M$1058,4,FALSE)</f>
        <v>М</v>
      </c>
      <c r="D95" s="13">
        <f>VLOOKUP(B95,'личн рез-ты по гонкам_NEW'!$G$1:$M$1058,3,FALSE)</f>
        <v>0</v>
      </c>
      <c r="E95" s="61">
        <v>9.7407529488240794</v>
      </c>
      <c r="F95" s="128">
        <v>91</v>
      </c>
    </row>
    <row r="96" spans="2:6" x14ac:dyDescent="0.25">
      <c r="B96" s="142" t="s">
        <v>578</v>
      </c>
      <c r="C96" s="13" t="e">
        <f>VLOOKUP(B96,'личн рез-ты по гонкам_NEW'!$G$1:$M$1058,4,FALSE)</f>
        <v>#N/A</v>
      </c>
      <c r="D96" s="13" t="e">
        <f>VLOOKUP(B96,'личн рез-ты по гонкам_NEW'!$G$1:$M$1058,3,FALSE)</f>
        <v>#N/A</v>
      </c>
      <c r="E96" s="61">
        <v>9.6488123356939894</v>
      </c>
      <c r="F96" s="128">
        <v>92</v>
      </c>
    </row>
    <row r="97" spans="2:6" x14ac:dyDescent="0.25">
      <c r="B97" s="142" t="s">
        <v>350</v>
      </c>
      <c r="C97" s="13" t="str">
        <f>VLOOKUP(B97,'личн рез-ты по гонкам_NEW'!$G$1:$M$1058,4,FALSE)</f>
        <v>М</v>
      </c>
      <c r="D97" s="13">
        <f>VLOOKUP(B97,'личн рез-ты по гонкам_NEW'!$G$1:$M$1058,3,FALSE)</f>
        <v>2684</v>
      </c>
      <c r="E97" s="61">
        <v>9.4160878430083716</v>
      </c>
      <c r="F97" s="128">
        <v>93</v>
      </c>
    </row>
    <row r="98" spans="2:6" x14ac:dyDescent="0.25">
      <c r="B98" s="142" t="s">
        <v>155</v>
      </c>
      <c r="C98" s="13" t="str">
        <f>VLOOKUP(B98,'личн рез-ты по гонкам_NEW'!$G$1:$M$1058,4,FALSE)</f>
        <v>М</v>
      </c>
      <c r="D98" s="13">
        <f>VLOOKUP(B98,'личн рез-ты по гонкам_NEW'!$G$1:$M$1058,3,FALSE)</f>
        <v>2901</v>
      </c>
      <c r="E98" s="61">
        <v>9.3913420657776694</v>
      </c>
      <c r="F98" s="128">
        <v>94</v>
      </c>
    </row>
    <row r="99" spans="2:6" x14ac:dyDescent="0.25">
      <c r="B99" s="142" t="s">
        <v>634</v>
      </c>
      <c r="C99" s="13" t="str">
        <f>VLOOKUP(B99,'личн рез-ты по гонкам_NEW'!$G$1:$M$1058,4,FALSE)</f>
        <v>М</v>
      </c>
      <c r="D99" s="13">
        <f>VLOOKUP(B99,'личн рез-ты по гонкам_NEW'!$G$1:$M$1058,3,FALSE)</f>
        <v>4056</v>
      </c>
      <c r="E99" s="61">
        <v>9.3223259356717367</v>
      </c>
      <c r="F99" s="128">
        <v>95</v>
      </c>
    </row>
    <row r="100" spans="2:6" x14ac:dyDescent="0.25">
      <c r="B100" s="142" t="s">
        <v>321</v>
      </c>
      <c r="C100" s="13" t="str">
        <f>VLOOKUP(B100,'личн рез-ты по гонкам_NEW'!$G$1:$M$1058,4,FALSE)</f>
        <v>М</v>
      </c>
      <c r="D100" s="13">
        <f>VLOOKUP(B100,'личн рез-ты по гонкам_NEW'!$G$1:$M$1058,3,FALSE)</f>
        <v>0</v>
      </c>
      <c r="E100" s="61">
        <v>9.2770934168591523</v>
      </c>
      <c r="F100" s="128">
        <v>96</v>
      </c>
    </row>
    <row r="101" spans="2:6" x14ac:dyDescent="0.25">
      <c r="B101" s="142" t="s">
        <v>430</v>
      </c>
      <c r="C101" s="13" t="str">
        <f>VLOOKUP(B101,'личн рез-ты по гонкам_NEW'!$G$1:$M$1058,4,FALSE)</f>
        <v>М</v>
      </c>
      <c r="D101" s="13">
        <f>VLOOKUP(B101,'личн рез-ты по гонкам_NEW'!$G$1:$M$1058,3,FALSE)</f>
        <v>0</v>
      </c>
      <c r="E101" s="61">
        <v>9.0440985618037288</v>
      </c>
      <c r="F101" s="128">
        <v>97</v>
      </c>
    </row>
    <row r="102" spans="2:6" x14ac:dyDescent="0.25">
      <c r="B102" s="142" t="s">
        <v>113</v>
      </c>
      <c r="C102" s="13" t="str">
        <f>VLOOKUP(B102,'личн рез-ты по гонкам_NEW'!$G$1:$M$1058,4,FALSE)</f>
        <v>М</v>
      </c>
      <c r="D102" s="13">
        <f>VLOOKUP(B102,'личн рез-ты по гонкам_NEW'!$G$1:$M$1058,3,FALSE)</f>
        <v>54</v>
      </c>
      <c r="E102" s="61">
        <v>9.0300717488910323</v>
      </c>
      <c r="F102" s="128">
        <v>98</v>
      </c>
    </row>
    <row r="103" spans="2:6" x14ac:dyDescent="0.25">
      <c r="B103" s="142" t="s">
        <v>203</v>
      </c>
      <c r="C103" s="13" t="str">
        <f>VLOOKUP(B103,'личн рез-ты по гонкам_NEW'!$G$1:$M$1058,4,FALSE)</f>
        <v>М</v>
      </c>
      <c r="D103" s="13">
        <f>VLOOKUP(B103,'личн рез-ты по гонкам_NEW'!$G$1:$M$1058,3,FALSE)</f>
        <v>5074</v>
      </c>
      <c r="E103" s="61">
        <v>9.0205392938376345</v>
      </c>
      <c r="F103" s="128">
        <v>99</v>
      </c>
    </row>
    <row r="104" spans="2:6" x14ac:dyDescent="0.25">
      <c r="B104" s="142" t="s">
        <v>135</v>
      </c>
      <c r="C104" s="13" t="str">
        <f>VLOOKUP(B104,'личн рез-ты по гонкам_NEW'!$G$1:$M$1058,4,FALSE)</f>
        <v>М</v>
      </c>
      <c r="D104" s="13">
        <f>VLOOKUP(B104,'личн рез-ты по гонкам_NEW'!$G$1:$M$1058,3,FALSE)</f>
        <v>10</v>
      </c>
      <c r="E104" s="61">
        <v>8.9921562579926828</v>
      </c>
      <c r="F104" s="128">
        <v>100</v>
      </c>
    </row>
    <row r="105" spans="2:6" x14ac:dyDescent="0.25">
      <c r="B105" s="142" t="s">
        <v>126</v>
      </c>
      <c r="C105" s="13" t="str">
        <f>VLOOKUP(B105,'личн рез-ты по гонкам_NEW'!$G$1:$M$1058,4,FALSE)</f>
        <v>М</v>
      </c>
      <c r="D105" s="13">
        <f>VLOOKUP(B105,'личн рез-ты по гонкам_NEW'!$G$1:$M$1058,3,FALSE)</f>
        <v>0</v>
      </c>
      <c r="E105" s="61">
        <v>8.9833913154839582</v>
      </c>
      <c r="F105" s="128">
        <v>101</v>
      </c>
    </row>
    <row r="106" spans="2:6" x14ac:dyDescent="0.25">
      <c r="B106" s="142" t="s">
        <v>630</v>
      </c>
      <c r="C106" s="13" t="str">
        <f>VLOOKUP(B106,'личн рез-ты по гонкам_NEW'!$G$1:$M$1058,4,FALSE)</f>
        <v>М</v>
      </c>
      <c r="D106" s="13">
        <f>VLOOKUP(B106,'личн рез-ты по гонкам_NEW'!$G$1:$M$1058,3,FALSE)</f>
        <v>5826</v>
      </c>
      <c r="E106" s="61">
        <v>8.9754779544293157</v>
      </c>
      <c r="F106" s="128">
        <v>102</v>
      </c>
    </row>
    <row r="107" spans="2:6" x14ac:dyDescent="0.25">
      <c r="B107" s="142" t="s">
        <v>825</v>
      </c>
      <c r="C107" s="13" t="e">
        <f>VLOOKUP(B107,'личн рез-ты по гонкам_NEW'!$G$1:$M$1058,4,FALSE)</f>
        <v>#N/A</v>
      </c>
      <c r="D107" s="13" t="e">
        <f>VLOOKUP(B107,'личн рез-ты по гонкам_NEW'!$G$1:$M$1058,3,FALSE)</f>
        <v>#N/A</v>
      </c>
      <c r="E107" s="61">
        <v>8.9676844597102932</v>
      </c>
      <c r="F107" s="128">
        <v>103</v>
      </c>
    </row>
    <row r="108" spans="2:6" x14ac:dyDescent="0.25">
      <c r="B108" s="142" t="s">
        <v>143</v>
      </c>
      <c r="C108" s="13" t="str">
        <f>VLOOKUP(B108,'личн рез-ты по гонкам_NEW'!$G$1:$M$1058,4,FALSE)</f>
        <v>М</v>
      </c>
      <c r="D108" s="13">
        <f>VLOOKUP(B108,'личн рез-ты по гонкам_NEW'!$G$1:$M$1058,3,FALSE)</f>
        <v>1568</v>
      </c>
      <c r="E108" s="61">
        <v>8.8199976132489084</v>
      </c>
      <c r="F108" s="128">
        <v>104</v>
      </c>
    </row>
    <row r="109" spans="2:6" x14ac:dyDescent="0.25">
      <c r="B109" s="142" t="s">
        <v>262</v>
      </c>
      <c r="C109" s="13" t="str">
        <f>VLOOKUP(B109,'личн рез-ты по гонкам_NEW'!$G$1:$M$1058,4,FALSE)</f>
        <v>М</v>
      </c>
      <c r="D109" s="13">
        <f>VLOOKUP(B109,'личн рез-ты по гонкам_NEW'!$G$1:$M$1058,3,FALSE)</f>
        <v>4736</v>
      </c>
      <c r="E109" s="61">
        <v>8.7198728540598598</v>
      </c>
      <c r="F109" s="128">
        <v>105</v>
      </c>
    </row>
    <row r="110" spans="2:6" x14ac:dyDescent="0.25">
      <c r="B110" s="142" t="s">
        <v>228</v>
      </c>
      <c r="C110" s="13" t="str">
        <f>VLOOKUP(B110,'личн рез-ты по гонкам_NEW'!$G$1:$M$1058,4,FALSE)</f>
        <v>М</v>
      </c>
      <c r="D110" s="13">
        <f>VLOOKUP(B110,'личн рез-ты по гонкам_NEW'!$G$1:$M$1058,3,FALSE)</f>
        <v>4514</v>
      </c>
      <c r="E110" s="61">
        <v>8.6571726249888634</v>
      </c>
      <c r="F110" s="128">
        <v>106</v>
      </c>
    </row>
    <row r="111" spans="2:6" x14ac:dyDescent="0.25">
      <c r="B111" s="142" t="s">
        <v>485</v>
      </c>
      <c r="C111" s="13" t="str">
        <f>VLOOKUP(B111,'личн рез-ты по гонкам_NEW'!$G$1:$M$1058,4,FALSE)</f>
        <v>М</v>
      </c>
      <c r="D111" s="13">
        <f>VLOOKUP(B111,'личн рез-ты по гонкам_NEW'!$G$1:$M$1058,3,FALSE)</f>
        <v>3213</v>
      </c>
      <c r="E111" s="61">
        <v>8.6452033520444456</v>
      </c>
      <c r="F111" s="128">
        <v>107</v>
      </c>
    </row>
    <row r="112" spans="2:6" x14ac:dyDescent="0.25">
      <c r="B112" s="142" t="s">
        <v>150</v>
      </c>
      <c r="C112" s="13" t="str">
        <f>VLOOKUP(B112,'личн рез-ты по гонкам_NEW'!$G$1:$M$1058,4,FALSE)</f>
        <v>М</v>
      </c>
      <c r="D112" s="13">
        <f>VLOOKUP(B112,'личн рез-ты по гонкам_NEW'!$G$1:$M$1058,3,FALSE)</f>
        <v>2913</v>
      </c>
      <c r="E112" s="61">
        <v>8.6071532107658939</v>
      </c>
      <c r="F112" s="128">
        <v>108</v>
      </c>
    </row>
    <row r="113" spans="2:6" x14ac:dyDescent="0.25">
      <c r="B113" s="142" t="s">
        <v>635</v>
      </c>
      <c r="C113" s="13" t="str">
        <f>VLOOKUP(B113,'личн рез-ты по гонкам_NEW'!$G$1:$M$1058,4,FALSE)</f>
        <v>М</v>
      </c>
      <c r="D113" s="13">
        <f>VLOOKUP(B113,'личн рез-ты по гонкам_NEW'!$G$1:$M$1058,3,FALSE)</f>
        <v>2634</v>
      </c>
      <c r="E113" s="61">
        <v>8.4562517185600896</v>
      </c>
      <c r="F113" s="128">
        <v>109</v>
      </c>
    </row>
    <row r="114" spans="2:6" x14ac:dyDescent="0.25">
      <c r="B114" s="142" t="s">
        <v>142</v>
      </c>
      <c r="C114" s="13" t="str">
        <f>VLOOKUP(B114,'личн рез-ты по гонкам_NEW'!$G$1:$M$1058,4,FALSE)</f>
        <v>М</v>
      </c>
      <c r="D114" s="13">
        <f>VLOOKUP(B114,'личн рез-ты по гонкам_NEW'!$G$1:$M$1058,3,FALSE)</f>
        <v>3190</v>
      </c>
      <c r="E114" s="61">
        <v>8.256220617696215</v>
      </c>
      <c r="F114" s="128">
        <v>110</v>
      </c>
    </row>
    <row r="115" spans="2:6" x14ac:dyDescent="0.25">
      <c r="B115" s="142" t="s">
        <v>662</v>
      </c>
      <c r="C115" s="13" t="str">
        <f>VLOOKUP(B115,'личн рез-ты по гонкам_NEW'!$G$1:$M$1058,4,FALSE)</f>
        <v>М</v>
      </c>
      <c r="D115" s="13">
        <f>VLOOKUP(B115,'личн рез-ты по гонкам_NEW'!$G$1:$M$1058,3,FALSE)</f>
        <v>0</v>
      </c>
      <c r="E115" s="61">
        <v>8.244855336291252</v>
      </c>
      <c r="F115" s="128">
        <v>111</v>
      </c>
    </row>
    <row r="116" spans="2:6" x14ac:dyDescent="0.25">
      <c r="B116" s="142" t="s">
        <v>201</v>
      </c>
      <c r="C116" s="13" t="str">
        <f>VLOOKUP(B116,'личн рез-ты по гонкам_NEW'!$G$1:$M$1058,4,FALSE)</f>
        <v>М</v>
      </c>
      <c r="D116" s="13">
        <f>VLOOKUP(B116,'личн рез-ты по гонкам_NEW'!$G$1:$M$1058,3,FALSE)</f>
        <v>2328</v>
      </c>
      <c r="E116" s="61">
        <v>8.2368315824443066</v>
      </c>
      <c r="F116" s="128">
        <v>112</v>
      </c>
    </row>
    <row r="117" spans="2:6" x14ac:dyDescent="0.25">
      <c r="B117" s="142" t="s">
        <v>204</v>
      </c>
      <c r="C117" s="13" t="str">
        <f>VLOOKUP(B117,'личн рез-ты по гонкам_NEW'!$G$1:$M$1058,4,FALSE)</f>
        <v>М</v>
      </c>
      <c r="D117" s="13">
        <f>VLOOKUP(B117,'личн рез-ты по гонкам_NEW'!$G$1:$M$1058,3,FALSE)</f>
        <v>4791</v>
      </c>
      <c r="E117" s="61">
        <v>8.1232782717913778</v>
      </c>
      <c r="F117" s="128">
        <v>113</v>
      </c>
    </row>
    <row r="118" spans="2:6" x14ac:dyDescent="0.25">
      <c r="B118" s="142" t="s">
        <v>79</v>
      </c>
      <c r="C118" s="13" t="str">
        <f>VLOOKUP(B118,'личн рез-ты по гонкам_NEW'!$G$1:$M$1058,4,FALSE)</f>
        <v>М</v>
      </c>
      <c r="D118" s="13">
        <f>VLOOKUP(B118,'личн рез-ты по гонкам_NEW'!$G$1:$M$1058,3,FALSE)</f>
        <v>0</v>
      </c>
      <c r="E118" s="61">
        <v>8.1034220507716395</v>
      </c>
      <c r="F118" s="128">
        <v>114</v>
      </c>
    </row>
    <row r="119" spans="2:6" x14ac:dyDescent="0.25">
      <c r="B119" s="142" t="s">
        <v>266</v>
      </c>
      <c r="C119" s="13" t="str">
        <f>VLOOKUP(B119,'личн рез-ты по гонкам_NEW'!$G$1:$M$1058,4,FALSE)</f>
        <v>М</v>
      </c>
      <c r="D119" s="13">
        <f>VLOOKUP(B119,'личн рез-ты по гонкам_NEW'!$G$1:$M$1058,3,FALSE)</f>
        <v>5077</v>
      </c>
      <c r="E119" s="61">
        <v>8.0487761702571969</v>
      </c>
      <c r="F119" s="128">
        <v>115</v>
      </c>
    </row>
    <row r="120" spans="2:6" x14ac:dyDescent="0.25">
      <c r="B120" s="142" t="s">
        <v>455</v>
      </c>
      <c r="C120" s="13" t="str">
        <f>VLOOKUP(B120,'личн рез-ты по гонкам_NEW'!$G$1:$M$1058,4,FALSE)</f>
        <v>М</v>
      </c>
      <c r="D120" s="13">
        <f>VLOOKUP(B120,'личн рез-ты по гонкам_NEW'!$G$1:$M$1058,3,FALSE)</f>
        <v>4331</v>
      </c>
      <c r="E120" s="61">
        <v>8.0172754299705069</v>
      </c>
      <c r="F120" s="128">
        <v>116</v>
      </c>
    </row>
    <row r="121" spans="2:6" x14ac:dyDescent="0.25">
      <c r="B121" s="142" t="s">
        <v>95</v>
      </c>
      <c r="C121" s="13" t="str">
        <f>VLOOKUP(B121,'личн рез-ты по гонкам_NEW'!$G$1:$M$1058,4,FALSE)</f>
        <v>М</v>
      </c>
      <c r="D121" s="13">
        <f>VLOOKUP(B121,'личн рез-ты по гонкам_NEW'!$G$1:$M$1058,3,FALSE)</f>
        <v>0</v>
      </c>
      <c r="E121" s="61">
        <v>8.0146704508102875</v>
      </c>
      <c r="F121" s="128">
        <v>117</v>
      </c>
    </row>
    <row r="122" spans="2:6" x14ac:dyDescent="0.25">
      <c r="B122" s="142" t="s">
        <v>127</v>
      </c>
      <c r="C122" s="13" t="str">
        <f>VLOOKUP(B122,'личн рез-ты по гонкам_NEW'!$G$1:$M$1058,4,FALSE)</f>
        <v>М</v>
      </c>
      <c r="D122" s="13">
        <f>VLOOKUP(B122,'личн рез-ты по гонкам_NEW'!$G$1:$M$1058,3,FALSE)</f>
        <v>0</v>
      </c>
      <c r="E122" s="61">
        <v>7.925115568688919</v>
      </c>
      <c r="F122" s="128">
        <v>118</v>
      </c>
    </row>
    <row r="123" spans="2:6" x14ac:dyDescent="0.25">
      <c r="B123" s="142" t="s">
        <v>169</v>
      </c>
      <c r="C123" s="13" t="str">
        <f>VLOOKUP(B123,'личн рез-ты по гонкам_NEW'!$G$1:$M$1058,4,FALSE)</f>
        <v>М</v>
      </c>
      <c r="D123" s="13">
        <f>VLOOKUP(B123,'личн рез-ты по гонкам_NEW'!$G$1:$M$1058,3,FALSE)</f>
        <v>51</v>
      </c>
      <c r="E123" s="61">
        <v>7.9133822569638301</v>
      </c>
      <c r="F123" s="128">
        <v>119</v>
      </c>
    </row>
    <row r="124" spans="2:6" x14ac:dyDescent="0.25">
      <c r="B124" s="142" t="s">
        <v>660</v>
      </c>
      <c r="C124" s="13" t="str">
        <f>VLOOKUP(B124,'личн рез-ты по гонкам_NEW'!$G$1:$M$1058,4,FALSE)</f>
        <v>М</v>
      </c>
      <c r="D124" s="13">
        <f>VLOOKUP(B124,'личн рез-ты по гонкам_NEW'!$G$1:$M$1058,3,FALSE)</f>
        <v>0</v>
      </c>
      <c r="E124" s="61">
        <v>7.8515989119339533</v>
      </c>
      <c r="F124" s="128">
        <v>120</v>
      </c>
    </row>
    <row r="125" spans="2:6" x14ac:dyDescent="0.25">
      <c r="B125" s="142" t="s">
        <v>484</v>
      </c>
      <c r="C125" s="13" t="str">
        <f>VLOOKUP(B125,'личн рез-ты по гонкам_NEW'!$G$1:$M$1058,4,FALSE)</f>
        <v>М</v>
      </c>
      <c r="D125" s="13">
        <f>VLOOKUP(B125,'личн рез-ты по гонкам_NEW'!$G$1:$M$1058,3,FALSE)</f>
        <v>4551</v>
      </c>
      <c r="E125" s="61">
        <v>7.8304671635681187</v>
      </c>
      <c r="F125" s="128">
        <v>121</v>
      </c>
    </row>
    <row r="126" spans="2:6" x14ac:dyDescent="0.25">
      <c r="B126" s="142" t="s">
        <v>586</v>
      </c>
      <c r="C126" s="13" t="str">
        <f>VLOOKUP(B126,'личн рез-ты по гонкам_NEW'!$G$1:$M$1058,4,FALSE)</f>
        <v>М</v>
      </c>
      <c r="D126" s="13" t="str">
        <f>VLOOKUP(B126,'личн рез-ты по гонкам_NEW'!$G$1:$M$1058,3,FALSE)</f>
        <v/>
      </c>
      <c r="E126" s="61">
        <v>7.7948640555808462</v>
      </c>
      <c r="F126" s="128">
        <v>122</v>
      </c>
    </row>
    <row r="127" spans="2:6" x14ac:dyDescent="0.25">
      <c r="B127" s="142" t="s">
        <v>284</v>
      </c>
      <c r="C127" s="13" t="str">
        <f>VLOOKUP(B127,'личн рез-ты по гонкам_NEW'!$G$1:$M$1058,4,FALSE)</f>
        <v>М</v>
      </c>
      <c r="D127" s="13">
        <f>VLOOKUP(B127,'личн рез-ты по гонкам_NEW'!$G$1:$M$1058,3,FALSE)</f>
        <v>2946</v>
      </c>
      <c r="E127" s="61">
        <v>7.7831342348403032</v>
      </c>
      <c r="F127" s="128">
        <v>123</v>
      </c>
    </row>
    <row r="128" spans="2:6" x14ac:dyDescent="0.25">
      <c r="B128" s="142" t="s">
        <v>526</v>
      </c>
      <c r="C128" s="13" t="str">
        <f>VLOOKUP(B128,'личн рез-ты по гонкам_NEW'!$G$1:$M$1058,4,FALSE)</f>
        <v>М</v>
      </c>
      <c r="D128" s="13">
        <f>VLOOKUP(B128,'личн рез-ты по гонкам_NEW'!$G$1:$M$1058,3,FALSE)</f>
        <v>3033</v>
      </c>
      <c r="E128" s="61">
        <v>7.7456839415681991</v>
      </c>
      <c r="F128" s="128">
        <v>124</v>
      </c>
    </row>
    <row r="129" spans="2:6" x14ac:dyDescent="0.25">
      <c r="B129" s="142" t="s">
        <v>431</v>
      </c>
      <c r="C129" s="13" t="str">
        <f>VLOOKUP(B129,'личн рез-ты по гонкам_NEW'!$G$1:$M$1058,4,FALSE)</f>
        <v>М</v>
      </c>
      <c r="D129" s="13">
        <f>VLOOKUP(B129,'личн рез-ты по гонкам_NEW'!$G$1:$M$1058,3,FALSE)</f>
        <v>2537</v>
      </c>
      <c r="E129" s="61">
        <v>7.726504917598958</v>
      </c>
      <c r="F129" s="128">
        <v>125</v>
      </c>
    </row>
    <row r="130" spans="2:6" x14ac:dyDescent="0.25">
      <c r="B130" s="142" t="s">
        <v>272</v>
      </c>
      <c r="C130" s="41" t="str">
        <f>VLOOKUP(B130,'личн рез-ты по гонкам_NEW'!$G$1:$M$1058,4,FALSE)</f>
        <v>М</v>
      </c>
      <c r="D130" s="41">
        <f>VLOOKUP(B130,'личн рез-ты по гонкам_NEW'!$G$1:$M$1058,3,FALSE)</f>
        <v>4408</v>
      </c>
      <c r="E130" s="61">
        <v>7.7236179837226224</v>
      </c>
      <c r="F130" s="128">
        <v>126</v>
      </c>
    </row>
    <row r="131" spans="2:6" x14ac:dyDescent="0.25">
      <c r="B131" s="142" t="s">
        <v>482</v>
      </c>
      <c r="C131" s="13" t="str">
        <f>VLOOKUP(B131,'личн рез-ты по гонкам_NEW'!$G$1:$M$1058,4,FALSE)</f>
        <v>М</v>
      </c>
      <c r="D131" s="13">
        <f>VLOOKUP(B131,'личн рез-ты по гонкам_NEW'!$G$1:$M$1058,3,FALSE)</f>
        <v>4570</v>
      </c>
      <c r="E131" s="61">
        <v>7.6663225937633941</v>
      </c>
      <c r="F131" s="128">
        <v>127</v>
      </c>
    </row>
    <row r="132" spans="2:6" x14ac:dyDescent="0.25">
      <c r="B132" s="142" t="s">
        <v>160</v>
      </c>
      <c r="C132" s="13" t="str">
        <f>VLOOKUP(B132,'личн рез-ты по гонкам_NEW'!$G$1:$M$1058,4,FALSE)</f>
        <v>М</v>
      </c>
      <c r="D132" s="13">
        <f>VLOOKUP(B132,'личн рез-ты по гонкам_NEW'!$G$1:$M$1058,3,FALSE)</f>
        <v>0</v>
      </c>
      <c r="E132" s="61">
        <v>7.5669557860179637</v>
      </c>
      <c r="F132" s="128">
        <v>128</v>
      </c>
    </row>
    <row r="133" spans="2:6" x14ac:dyDescent="0.25">
      <c r="B133" s="142" t="s">
        <v>196</v>
      </c>
      <c r="C133" s="13" t="str">
        <f>VLOOKUP(B133,'личн рез-ты по гонкам_NEW'!$G$1:$M$1058,4,FALSE)</f>
        <v>М</v>
      </c>
      <c r="D133" s="13">
        <f>VLOOKUP(B133,'личн рез-ты по гонкам_NEW'!$G$1:$M$1058,3,FALSE)</f>
        <v>2483</v>
      </c>
      <c r="E133" s="61">
        <v>7.5643377757425299</v>
      </c>
      <c r="F133" s="128">
        <v>129</v>
      </c>
    </row>
    <row r="134" spans="2:6" x14ac:dyDescent="0.25">
      <c r="B134" s="142" t="s">
        <v>650</v>
      </c>
      <c r="C134" s="13" t="str">
        <f>VLOOKUP(B134,'личн рез-ты по гонкам_NEW'!$G$1:$M$1058,4,FALSE)</f>
        <v>М</v>
      </c>
      <c r="D134" s="13">
        <f>VLOOKUP(B134,'личн рез-ты по гонкам_NEW'!$G$1:$M$1058,3,FALSE)</f>
        <v>0</v>
      </c>
      <c r="E134" s="61">
        <v>7.3929405108832169</v>
      </c>
      <c r="F134" s="128">
        <v>130</v>
      </c>
    </row>
    <row r="135" spans="2:6" x14ac:dyDescent="0.25">
      <c r="B135" s="142" t="s">
        <v>239</v>
      </c>
      <c r="C135" s="13" t="str">
        <f>VLOOKUP(B135,'личн рез-ты по гонкам_NEW'!$G$1:$M$1058,4,FALSE)</f>
        <v>М</v>
      </c>
      <c r="D135" s="13">
        <f>VLOOKUP(B135,'личн рез-ты по гонкам_NEW'!$G$1:$M$1058,3,FALSE)</f>
        <v>2368</v>
      </c>
      <c r="E135" s="61">
        <v>7.258934068664268</v>
      </c>
      <c r="F135" s="128">
        <v>131</v>
      </c>
    </row>
    <row r="136" spans="2:6" x14ac:dyDescent="0.25">
      <c r="B136" s="142" t="s">
        <v>197</v>
      </c>
      <c r="C136" s="13" t="str">
        <f>VLOOKUP(B136,'личн рез-ты по гонкам_NEW'!$G$1:$M$1058,4,FALSE)</f>
        <v>М</v>
      </c>
      <c r="D136" s="13">
        <f>VLOOKUP(B136,'личн рез-ты по гонкам_NEW'!$G$1:$M$1058,3,FALSE)</f>
        <v>0</v>
      </c>
      <c r="E136" s="61">
        <v>7.1813452518179917</v>
      </c>
      <c r="F136" s="128">
        <v>132</v>
      </c>
    </row>
    <row r="137" spans="2:6" x14ac:dyDescent="0.25">
      <c r="B137" s="142" t="s">
        <v>528</v>
      </c>
      <c r="C137" s="13" t="str">
        <f>VLOOKUP(B137,'личн рез-ты по гонкам_NEW'!$G$1:$M$1058,4,FALSE)</f>
        <v>М</v>
      </c>
      <c r="D137" s="13">
        <f>VLOOKUP(B137,'личн рез-ты по гонкам_NEW'!$G$1:$M$1058,3,FALSE)</f>
        <v>5347</v>
      </c>
      <c r="E137" s="61">
        <v>7.1035088523257768</v>
      </c>
      <c r="F137" s="128">
        <v>133</v>
      </c>
    </row>
    <row r="138" spans="2:6" x14ac:dyDescent="0.25">
      <c r="B138" s="142" t="s">
        <v>646</v>
      </c>
      <c r="C138" s="13" t="str">
        <f>VLOOKUP(B138,'личн рез-ты по гонкам_NEW'!$G$1:$M$1058,4,FALSE)</f>
        <v>М</v>
      </c>
      <c r="D138" s="13">
        <f>VLOOKUP(B138,'личн рез-ты по гонкам_NEW'!$G$1:$M$1058,3,FALSE)</f>
        <v>5519</v>
      </c>
      <c r="E138" s="61">
        <v>6.9895073791740625</v>
      </c>
      <c r="F138" s="128">
        <v>134</v>
      </c>
    </row>
    <row r="139" spans="2:6" x14ac:dyDescent="0.25">
      <c r="B139" s="142" t="s">
        <v>324</v>
      </c>
      <c r="C139" s="13" t="str">
        <f>VLOOKUP(B139,'личн рез-ты по гонкам_NEW'!$G$1:$M$1058,4,FALSE)</f>
        <v>М</v>
      </c>
      <c r="D139" s="13">
        <f>VLOOKUP(B139,'личн рез-ты по гонкам_NEW'!$G$1:$M$1058,3,FALSE)</f>
        <v>3249</v>
      </c>
      <c r="E139" s="61">
        <v>6.9507190829661081</v>
      </c>
      <c r="F139" s="128">
        <v>135</v>
      </c>
    </row>
    <row r="140" spans="2:6" x14ac:dyDescent="0.25">
      <c r="B140" s="142" t="s">
        <v>555</v>
      </c>
      <c r="C140" s="13" t="str">
        <f>VLOOKUP(B140,'личн рез-ты по гонкам_NEW'!$G$1:$M$1058,4,FALSE)</f>
        <v>М</v>
      </c>
      <c r="D140" s="13">
        <f>VLOOKUP(B140,'личн рез-ты по гонкам_NEW'!$G$1:$M$1058,3,FALSE)</f>
        <v>4193</v>
      </c>
      <c r="E140" s="61">
        <v>6.9387478904781492</v>
      </c>
      <c r="F140" s="128">
        <v>136</v>
      </c>
    </row>
    <row r="141" spans="2:6" x14ac:dyDescent="0.25">
      <c r="B141" s="142" t="s">
        <v>721</v>
      </c>
      <c r="C141" s="13" t="e">
        <f>VLOOKUP(B141,'личн рез-ты по гонкам_NEW'!$G$1:$M$1058,4,FALSE)</f>
        <v>#N/A</v>
      </c>
      <c r="D141" s="13" t="e">
        <f>VLOOKUP(B141,'личн рез-ты по гонкам_NEW'!$G$1:$M$1058,3,FALSE)</f>
        <v>#N/A</v>
      </c>
      <c r="E141" s="61">
        <v>6.695931925051438</v>
      </c>
      <c r="F141" s="128">
        <v>137</v>
      </c>
    </row>
    <row r="142" spans="2:6" x14ac:dyDescent="0.25">
      <c r="B142" s="142" t="s">
        <v>224</v>
      </c>
      <c r="C142" s="13" t="str">
        <f>VLOOKUP(B142,'личн рез-ты по гонкам_NEW'!$G$1:$M$1058,4,FALSE)</f>
        <v>М</v>
      </c>
      <c r="D142" s="13">
        <f>VLOOKUP(B142,'личн рез-ты по гонкам_NEW'!$G$1:$M$1058,3,FALSE)</f>
        <v>5014</v>
      </c>
      <c r="E142" s="61">
        <v>6.6869584977974643</v>
      </c>
      <c r="F142" s="128">
        <v>138</v>
      </c>
    </row>
    <row r="143" spans="2:6" x14ac:dyDescent="0.25">
      <c r="B143" s="142" t="s">
        <v>454</v>
      </c>
      <c r="C143" s="13" t="str">
        <f>VLOOKUP(B143,'личн рез-ты по гонкам_NEW'!$G$1:$M$1058,4,FALSE)</f>
        <v>М</v>
      </c>
      <c r="D143" s="13">
        <f>VLOOKUP(B143,'личн рез-ты по гонкам_NEW'!$G$1:$M$1058,3,FALSE)</f>
        <v>3363</v>
      </c>
      <c r="E143" s="61">
        <v>6.6818505179558541</v>
      </c>
      <c r="F143" s="128">
        <v>139</v>
      </c>
    </row>
    <row r="144" spans="2:6" x14ac:dyDescent="0.25">
      <c r="B144" s="142" t="s">
        <v>432</v>
      </c>
      <c r="C144" s="13" t="str">
        <f>VLOOKUP(B144,'личн рез-ты по гонкам_NEW'!$G$1:$M$1058,4,FALSE)</f>
        <v>М</v>
      </c>
      <c r="D144" s="13">
        <f>VLOOKUP(B144,'личн рез-ты по гонкам_NEW'!$G$1:$M$1058,3,FALSE)</f>
        <v>2769</v>
      </c>
      <c r="E144" s="61">
        <v>6.6725406426089586</v>
      </c>
      <c r="F144" s="128">
        <v>140</v>
      </c>
    </row>
    <row r="145" spans="2:6" x14ac:dyDescent="0.25">
      <c r="B145" s="142" t="s">
        <v>231</v>
      </c>
      <c r="C145" s="13" t="str">
        <f>VLOOKUP(B145,'личн рез-ты по гонкам_NEW'!$G$1:$M$1058,4,FALSE)</f>
        <v>М</v>
      </c>
      <c r="D145" s="13">
        <f>VLOOKUP(B145,'личн рез-ты по гонкам_NEW'!$G$1:$M$1058,3,FALSE)</f>
        <v>5087</v>
      </c>
      <c r="E145" s="61">
        <v>6.6634875195712473</v>
      </c>
      <c r="F145" s="128">
        <v>141</v>
      </c>
    </row>
    <row r="146" spans="2:6" x14ac:dyDescent="0.25">
      <c r="B146" s="142" t="s">
        <v>532</v>
      </c>
      <c r="C146" s="13" t="str">
        <f>VLOOKUP(B146,'личн рез-ты по гонкам_NEW'!$G$1:$M$1058,4,FALSE)</f>
        <v>М</v>
      </c>
      <c r="D146" s="13">
        <f>VLOOKUP(B146,'личн рез-ты по гонкам_NEW'!$G$1:$M$1058,3,FALSE)</f>
        <v>0</v>
      </c>
      <c r="E146" s="61">
        <v>6.6456883318991604</v>
      </c>
      <c r="F146" s="128">
        <v>142</v>
      </c>
    </row>
    <row r="147" spans="2:6" x14ac:dyDescent="0.25">
      <c r="B147" s="142" t="s">
        <v>323</v>
      </c>
      <c r="C147" s="13" t="str">
        <f>VLOOKUP(B147,'личн рез-ты по гонкам_NEW'!$G$1:$M$1058,4,FALSE)</f>
        <v>М</v>
      </c>
      <c r="D147" s="13">
        <f>VLOOKUP(B147,'личн рез-ты по гонкам_NEW'!$G$1:$M$1058,3,FALSE)</f>
        <v>4473</v>
      </c>
      <c r="E147" s="61">
        <v>6.6445034412714898</v>
      </c>
      <c r="F147" s="128">
        <v>143</v>
      </c>
    </row>
    <row r="148" spans="2:6" x14ac:dyDescent="0.25">
      <c r="B148" s="142" t="s">
        <v>389</v>
      </c>
      <c r="C148" s="13" t="str">
        <f>VLOOKUP(B148,'личн рез-ты по гонкам_NEW'!$G$1:$M$1058,4,FALSE)</f>
        <v>М</v>
      </c>
      <c r="D148" s="13">
        <f>VLOOKUP(B148,'личн рез-ты по гонкам_NEW'!$G$1:$M$1058,3,FALSE)</f>
        <v>4867</v>
      </c>
      <c r="E148" s="61">
        <v>6.5981263531272116</v>
      </c>
      <c r="F148" s="128">
        <v>144</v>
      </c>
    </row>
    <row r="149" spans="2:6" x14ac:dyDescent="0.25">
      <c r="B149" s="142" t="s">
        <v>264</v>
      </c>
      <c r="C149" s="13" t="str">
        <f>VLOOKUP(B149,'личн рез-ты по гонкам_NEW'!$G$1:$M$1058,4,FALSE)</f>
        <v>М</v>
      </c>
      <c r="D149" s="13">
        <f>VLOOKUP(B149,'личн рез-ты по гонкам_NEW'!$G$1:$M$1058,3,FALSE)</f>
        <v>4272</v>
      </c>
      <c r="E149" s="61">
        <v>6.5980342482846579</v>
      </c>
      <c r="F149" s="128">
        <v>145</v>
      </c>
    </row>
    <row r="150" spans="2:6" x14ac:dyDescent="0.25">
      <c r="B150" s="142" t="s">
        <v>222</v>
      </c>
      <c r="C150" s="13" t="str">
        <f>VLOOKUP(B150,'личн рез-ты по гонкам_NEW'!$G$1:$M$1058,4,FALSE)</f>
        <v>М</v>
      </c>
      <c r="D150" s="13">
        <f>VLOOKUP(B150,'личн рез-ты по гонкам_NEW'!$G$1:$M$1058,3,FALSE)</f>
        <v>0</v>
      </c>
      <c r="E150" s="61">
        <v>6.5164179291581092</v>
      </c>
      <c r="F150" s="128">
        <v>146</v>
      </c>
    </row>
    <row r="151" spans="2:6" x14ac:dyDescent="0.25">
      <c r="B151" s="142" t="s">
        <v>296</v>
      </c>
      <c r="C151" s="13" t="str">
        <f>VLOOKUP(B151,'личн рез-ты по гонкам_NEW'!$G$1:$M$1058,4,FALSE)</f>
        <v>М</v>
      </c>
      <c r="D151" s="13">
        <f>VLOOKUP(B151,'личн рез-ты по гонкам_NEW'!$G$1:$M$1058,3,FALSE)</f>
        <v>5002</v>
      </c>
      <c r="E151" s="61">
        <v>6.482047705110098</v>
      </c>
      <c r="F151" s="128">
        <v>147</v>
      </c>
    </row>
    <row r="152" spans="2:6" x14ac:dyDescent="0.25">
      <c r="B152" s="142" t="s">
        <v>571</v>
      </c>
      <c r="C152" s="13" t="str">
        <f>VLOOKUP(B152,'личн рез-ты по гонкам_NEW'!$G$1:$M$1058,4,FALSE)</f>
        <v>М</v>
      </c>
      <c r="D152" s="13">
        <f>VLOOKUP(B152,'личн рез-ты по гонкам_NEW'!$G$1:$M$1058,3,FALSE)</f>
        <v>0</v>
      </c>
      <c r="E152" s="61">
        <v>6.4162837632513217</v>
      </c>
      <c r="F152" s="128">
        <v>148</v>
      </c>
    </row>
    <row r="153" spans="2:6" x14ac:dyDescent="0.25">
      <c r="B153" s="142" t="s">
        <v>232</v>
      </c>
      <c r="C153" s="13" t="str">
        <f>VLOOKUP(B153,'личн рез-ты по гонкам_NEW'!$G$1:$M$1058,4,FALSE)</f>
        <v>М</v>
      </c>
      <c r="D153" s="13">
        <f>VLOOKUP(B153,'личн рез-ты по гонкам_NEW'!$G$1:$M$1058,3,FALSE)</f>
        <v>4440</v>
      </c>
      <c r="E153" s="61">
        <v>6.3601846952136247</v>
      </c>
      <c r="F153" s="128">
        <v>149</v>
      </c>
    </row>
    <row r="154" spans="2:6" x14ac:dyDescent="0.25">
      <c r="B154" s="142" t="s">
        <v>396</v>
      </c>
      <c r="C154" s="13" t="str">
        <f>VLOOKUP(B154,'личн рез-ты по гонкам_NEW'!$G$1:$M$1058,4,FALSE)</f>
        <v>М</v>
      </c>
      <c r="D154" s="13">
        <f>VLOOKUP(B154,'личн рез-ты по гонкам_NEW'!$G$1:$M$1058,3,FALSE)</f>
        <v>5190</v>
      </c>
      <c r="E154" s="61">
        <v>6.351573478237909</v>
      </c>
      <c r="F154" s="128">
        <v>150</v>
      </c>
    </row>
    <row r="155" spans="2:6" x14ac:dyDescent="0.25">
      <c r="B155" s="142" t="s">
        <v>491</v>
      </c>
      <c r="C155" s="13" t="str">
        <f>VLOOKUP(B155,'личн рез-ты по гонкам_NEW'!$G$1:$M$1058,4,FALSE)</f>
        <v>М</v>
      </c>
      <c r="D155" s="13">
        <f>VLOOKUP(B155,'личн рез-ты по гонкам_NEW'!$G$1:$M$1058,3,FALSE)</f>
        <v>5509</v>
      </c>
      <c r="E155" s="61">
        <v>6.3497585333470434</v>
      </c>
      <c r="F155" s="128">
        <v>151</v>
      </c>
    </row>
    <row r="156" spans="2:6" x14ac:dyDescent="0.25">
      <c r="B156" s="142" t="s">
        <v>685</v>
      </c>
      <c r="C156" s="13" t="str">
        <f>VLOOKUP(B156,'личн рез-ты по гонкам_NEW'!$G$1:$M$1058,4,FALSE)</f>
        <v>М</v>
      </c>
      <c r="D156" s="13">
        <f>VLOOKUP(B156,'личн рез-ты по гонкам_NEW'!$G$1:$M$1058,3,FALSE)</f>
        <v>2782</v>
      </c>
      <c r="E156" s="61">
        <v>6.3348548612283446</v>
      </c>
      <c r="F156" s="128">
        <v>152</v>
      </c>
    </row>
    <row r="157" spans="2:6" x14ac:dyDescent="0.25">
      <c r="B157" s="142" t="s">
        <v>637</v>
      </c>
      <c r="C157" s="13" t="str">
        <f>VLOOKUP(B157,'личн рез-ты по гонкам_NEW'!$G$1:$M$1058,4,FALSE)</f>
        <v>М</v>
      </c>
      <c r="D157" s="13">
        <f>VLOOKUP(B157,'личн рез-ты по гонкам_NEW'!$G$1:$M$1058,3,FALSE)</f>
        <v>3973</v>
      </c>
      <c r="E157" s="61">
        <v>6.3284991566000208</v>
      </c>
      <c r="F157" s="128">
        <v>153</v>
      </c>
    </row>
    <row r="158" spans="2:6" x14ac:dyDescent="0.25">
      <c r="B158" s="142" t="s">
        <v>398</v>
      </c>
      <c r="C158" s="41" t="str">
        <f>VLOOKUP(B158,'личн рез-ты по гонкам_NEW'!$G$1:$M$1058,4,FALSE)</f>
        <v>М</v>
      </c>
      <c r="D158" s="41">
        <f>VLOOKUP(B158,'личн рез-ты по гонкам_NEW'!$G$1:$M$1058,3,FALSE)</f>
        <v>4813</v>
      </c>
      <c r="E158" s="61">
        <v>6.3159680117364552</v>
      </c>
      <c r="F158" s="128">
        <v>154</v>
      </c>
    </row>
    <row r="159" spans="2:6" x14ac:dyDescent="0.25">
      <c r="B159" s="142" t="s">
        <v>447</v>
      </c>
      <c r="C159" s="13" t="str">
        <f>VLOOKUP(B159,'личн рез-ты по гонкам_NEW'!$G$1:$M$1058,4,FALSE)</f>
        <v>М</v>
      </c>
      <c r="D159" s="13">
        <f>VLOOKUP(B159,'личн рез-ты по гонкам_NEW'!$G$1:$M$1058,3,FALSE)</f>
        <v>342</v>
      </c>
      <c r="E159" s="61">
        <v>6.2754041400187006</v>
      </c>
      <c r="F159" s="128">
        <v>155</v>
      </c>
    </row>
    <row r="160" spans="2:6" x14ac:dyDescent="0.25">
      <c r="B160" s="142" t="s">
        <v>263</v>
      </c>
      <c r="C160" s="13" t="str">
        <f>VLOOKUP(B160,'личн рез-ты по гонкам_NEW'!$G$1:$M$1058,4,FALSE)</f>
        <v>М</v>
      </c>
      <c r="D160" s="13">
        <f>VLOOKUP(B160,'личн рез-ты по гонкам_NEW'!$G$1:$M$1058,3,FALSE)</f>
        <v>5027</v>
      </c>
      <c r="E160" s="61">
        <v>6.2425784321435955</v>
      </c>
      <c r="F160" s="128">
        <v>156</v>
      </c>
    </row>
    <row r="161" spans="2:6" x14ac:dyDescent="0.25">
      <c r="B161" s="142" t="s">
        <v>689</v>
      </c>
      <c r="C161" s="13" t="str">
        <f>VLOOKUP(B161,'личн рез-ты по гонкам_NEW'!$G$1:$M$1058,4,FALSE)</f>
        <v>М</v>
      </c>
      <c r="D161" s="13">
        <f>VLOOKUP(B161,'личн рез-ты по гонкам_NEW'!$G$1:$M$1058,3,FALSE)</f>
        <v>5933</v>
      </c>
      <c r="E161" s="61">
        <v>6.0723419578084146</v>
      </c>
      <c r="F161" s="128">
        <v>157</v>
      </c>
    </row>
    <row r="162" spans="2:6" x14ac:dyDescent="0.25">
      <c r="B162" s="142" t="s">
        <v>299</v>
      </c>
      <c r="C162" s="13" t="str">
        <f>VLOOKUP(B162,'личн рез-ты по гонкам_NEW'!$G$1:$M$1058,4,FALSE)</f>
        <v>М</v>
      </c>
      <c r="D162" s="13">
        <f>VLOOKUP(B162,'личн рез-ты по гонкам_NEW'!$G$1:$M$1058,3,FALSE)</f>
        <v>4483</v>
      </c>
      <c r="E162" s="61">
        <v>5.9888488913841407</v>
      </c>
      <c r="F162" s="128">
        <v>158</v>
      </c>
    </row>
    <row r="163" spans="2:6" x14ac:dyDescent="0.25">
      <c r="B163" s="142" t="s">
        <v>265</v>
      </c>
      <c r="C163" s="13" t="str">
        <f>VLOOKUP(B163,'личн рез-ты по гонкам_NEW'!$G$1:$M$1058,4,FALSE)</f>
        <v>М</v>
      </c>
      <c r="D163" s="13">
        <f>VLOOKUP(B163,'личн рез-ты по гонкам_NEW'!$G$1:$M$1058,3,FALSE)</f>
        <v>4762</v>
      </c>
      <c r="E163" s="61">
        <v>5.97407955092853</v>
      </c>
      <c r="F163" s="128">
        <v>159</v>
      </c>
    </row>
    <row r="164" spans="2:6" x14ac:dyDescent="0.25">
      <c r="B164" s="142" t="s">
        <v>433</v>
      </c>
      <c r="C164" s="13" t="str">
        <f>VLOOKUP(B164,'личн рез-ты по гонкам_NEW'!$G$1:$M$1058,4,FALSE)</f>
        <v>М</v>
      </c>
      <c r="D164" s="13">
        <f>VLOOKUP(B164,'личн рез-ты по гонкам_NEW'!$G$1:$M$1058,3,FALSE)</f>
        <v>0</v>
      </c>
      <c r="E164" s="61">
        <v>5.9123400992751227</v>
      </c>
      <c r="F164" s="128">
        <v>160</v>
      </c>
    </row>
    <row r="165" spans="2:6" x14ac:dyDescent="0.25">
      <c r="B165" s="142" t="s">
        <v>656</v>
      </c>
      <c r="C165" s="13" t="str">
        <f>VLOOKUP(B165,'личн рез-ты по гонкам_NEW'!$G$1:$M$1058,4,FALSE)</f>
        <v>М</v>
      </c>
      <c r="D165" s="13">
        <f>VLOOKUP(B165,'личн рез-ты по гонкам_NEW'!$G$1:$M$1058,3,FALSE)</f>
        <v>1899</v>
      </c>
      <c r="E165" s="61">
        <v>5.9031549353729176</v>
      </c>
      <c r="F165" s="128">
        <v>161</v>
      </c>
    </row>
    <row r="166" spans="2:6" x14ac:dyDescent="0.25">
      <c r="B166" s="142" t="s">
        <v>236</v>
      </c>
      <c r="C166" s="13" t="str">
        <f>VLOOKUP(B166,'личн рез-ты по гонкам_NEW'!$G$1:$M$1058,4,FALSE)</f>
        <v>М</v>
      </c>
      <c r="D166" s="13">
        <f>VLOOKUP(B166,'личн рез-ты по гонкам_NEW'!$G$1:$M$1058,3,FALSE)</f>
        <v>4212</v>
      </c>
      <c r="E166" s="61">
        <v>5.8810284991382495</v>
      </c>
      <c r="F166" s="128">
        <v>162</v>
      </c>
    </row>
    <row r="167" spans="2:6" x14ac:dyDescent="0.25">
      <c r="B167" s="142" t="s">
        <v>162</v>
      </c>
      <c r="C167" s="13" t="str">
        <f>VLOOKUP(B167,'личн рез-ты по гонкам_NEW'!$G$1:$M$1058,4,FALSE)</f>
        <v>М</v>
      </c>
      <c r="D167" s="13">
        <f>VLOOKUP(B167,'личн рез-ты по гонкам_NEW'!$G$1:$M$1058,3,FALSE)</f>
        <v>0</v>
      </c>
      <c r="E167" s="61">
        <v>5.8749962822194206</v>
      </c>
      <c r="F167" s="128">
        <v>163</v>
      </c>
    </row>
    <row r="168" spans="2:6" x14ac:dyDescent="0.25">
      <c r="B168" s="142" t="s">
        <v>477</v>
      </c>
      <c r="C168" s="13" t="str">
        <f>VLOOKUP(B168,'личн рез-ты по гонкам_NEW'!$G$1:$M$1058,4,FALSE)</f>
        <v>М</v>
      </c>
      <c r="D168" s="13">
        <f>VLOOKUP(B168,'личн рез-ты по гонкам_NEW'!$G$1:$M$1058,3,FALSE)</f>
        <v>0</v>
      </c>
      <c r="E168" s="61">
        <v>5.8356929993826405</v>
      </c>
      <c r="F168" s="128">
        <v>164</v>
      </c>
    </row>
    <row r="169" spans="2:6" x14ac:dyDescent="0.25">
      <c r="B169" s="142" t="s">
        <v>193</v>
      </c>
      <c r="C169" s="13" t="str">
        <f>VLOOKUP(B169,'личн рез-ты по гонкам_NEW'!$G$1:$M$1058,4,FALSE)</f>
        <v>М</v>
      </c>
      <c r="D169" s="13">
        <f>VLOOKUP(B169,'личн рез-ты по гонкам_NEW'!$G$1:$M$1058,3,FALSE)</f>
        <v>0</v>
      </c>
      <c r="E169" s="61">
        <v>5.8329078730552997</v>
      </c>
      <c r="F169" s="128">
        <v>165</v>
      </c>
    </row>
    <row r="170" spans="2:6" x14ac:dyDescent="0.25">
      <c r="B170" s="142" t="s">
        <v>480</v>
      </c>
      <c r="C170" s="13" t="str">
        <f>VLOOKUP(B170,'личн рез-ты по гонкам_NEW'!$G$1:$M$1058,4,FALSE)</f>
        <v>М</v>
      </c>
      <c r="D170" s="13">
        <f>VLOOKUP(B170,'личн рез-ты по гонкам_NEW'!$G$1:$M$1058,3,FALSE)</f>
        <v>5150</v>
      </c>
      <c r="E170" s="61">
        <v>5.7861951086784646</v>
      </c>
      <c r="F170" s="128">
        <v>166</v>
      </c>
    </row>
    <row r="171" spans="2:6" x14ac:dyDescent="0.25">
      <c r="B171" s="142" t="s">
        <v>679</v>
      </c>
      <c r="C171" s="13" t="e">
        <f>VLOOKUP(B171,'личн рез-ты по гонкам_NEW'!$G$1:$M$1058,4,FALSE)</f>
        <v>#N/A</v>
      </c>
      <c r="D171" s="13" t="e">
        <f>VLOOKUP(B171,'личн рез-ты по гонкам_NEW'!$G$1:$M$1058,3,FALSE)</f>
        <v>#N/A</v>
      </c>
      <c r="E171" s="61">
        <v>5.7215659422428962</v>
      </c>
      <c r="F171" s="128">
        <v>167</v>
      </c>
    </row>
    <row r="172" spans="2:6" x14ac:dyDescent="0.25">
      <c r="B172" s="142" t="s">
        <v>305</v>
      </c>
      <c r="C172" s="13" t="str">
        <f>VLOOKUP(B172,'личн рез-ты по гонкам_NEW'!$G$1:$M$1058,4,FALSE)</f>
        <v>М</v>
      </c>
      <c r="D172" s="13">
        <f>VLOOKUP(B172,'личн рез-ты по гонкам_NEW'!$G$1:$M$1058,3,FALSE)</f>
        <v>0</v>
      </c>
      <c r="E172" s="61">
        <v>5.6757372762517715</v>
      </c>
      <c r="F172" s="128">
        <v>168</v>
      </c>
    </row>
    <row r="173" spans="2:6" x14ac:dyDescent="0.25">
      <c r="B173" s="142" t="s">
        <v>132</v>
      </c>
      <c r="C173" s="13" t="str">
        <f>VLOOKUP(B173,'личн рез-ты по гонкам_NEW'!$G$1:$M$1058,4,FALSE)</f>
        <v>М</v>
      </c>
      <c r="D173" s="13">
        <f>VLOOKUP(B173,'личн рез-ты по гонкам_NEW'!$G$1:$M$1058,3,FALSE)</f>
        <v>0</v>
      </c>
      <c r="E173" s="61">
        <v>5.654626011845858</v>
      </c>
      <c r="F173" s="128">
        <v>169</v>
      </c>
    </row>
    <row r="174" spans="2:6" x14ac:dyDescent="0.25">
      <c r="B174" s="142" t="s">
        <v>682</v>
      </c>
      <c r="C174" s="13" t="str">
        <f>VLOOKUP(B174,'личн рез-ты по гонкам_NEW'!$G$1:$M$1058,4,FALSE)</f>
        <v>М</v>
      </c>
      <c r="D174" s="13">
        <f>VLOOKUP(B174,'личн рез-ты по гонкам_NEW'!$G$1:$M$1058,3,FALSE)</f>
        <v>0</v>
      </c>
      <c r="E174" s="61">
        <v>5.6332376310298438</v>
      </c>
      <c r="F174" s="128">
        <v>170</v>
      </c>
    </row>
    <row r="175" spans="2:6" x14ac:dyDescent="0.25">
      <c r="B175" s="142" t="s">
        <v>434</v>
      </c>
      <c r="C175" s="13" t="str">
        <f>VLOOKUP(B175,'личн рез-ты по гонкам_NEW'!$G$1:$M$1058,4,FALSE)</f>
        <v>М</v>
      </c>
      <c r="D175" s="13">
        <f>VLOOKUP(B175,'личн рез-ты по гонкам_NEW'!$G$1:$M$1058,3,FALSE)</f>
        <v>1423</v>
      </c>
      <c r="E175" s="61">
        <v>5.575284041209323</v>
      </c>
      <c r="F175" s="128">
        <v>171</v>
      </c>
    </row>
    <row r="176" spans="2:6" x14ac:dyDescent="0.25">
      <c r="B176" s="142" t="s">
        <v>387</v>
      </c>
      <c r="C176" s="13" t="str">
        <f>VLOOKUP(B176,'личн рез-ты по гонкам_NEW'!$G$1:$M$1058,4,FALSE)</f>
        <v>М</v>
      </c>
      <c r="D176" s="13">
        <f>VLOOKUP(B176,'личн рез-ты по гонкам_NEW'!$G$1:$M$1058,3,FALSE)</f>
        <v>5163</v>
      </c>
      <c r="E176" s="61">
        <v>5.5672957090527282</v>
      </c>
      <c r="F176" s="128">
        <v>172</v>
      </c>
    </row>
    <row r="177" spans="2:6" x14ac:dyDescent="0.25">
      <c r="B177" s="142" t="s">
        <v>206</v>
      </c>
      <c r="C177" s="13" t="str">
        <f>VLOOKUP(B177,'личн рез-ты по гонкам_NEW'!$G$1:$M$1058,4,FALSE)</f>
        <v>М</v>
      </c>
      <c r="D177" s="13">
        <f>VLOOKUP(B177,'личн рез-ты по гонкам_NEW'!$G$1:$M$1058,3,FALSE)</f>
        <v>0</v>
      </c>
      <c r="E177" s="61">
        <v>5.5219142081008403</v>
      </c>
      <c r="F177" s="128">
        <v>173</v>
      </c>
    </row>
    <row r="178" spans="2:6" x14ac:dyDescent="0.25">
      <c r="B178" s="142" t="s">
        <v>587</v>
      </c>
      <c r="C178" s="13" t="str">
        <f>VLOOKUP(B178,'личн рез-ты по гонкам_NEW'!$G$1:$M$1058,4,FALSE)</f>
        <v>М</v>
      </c>
      <c r="D178" s="13" t="str">
        <f>VLOOKUP(B178,'личн рез-ты по гонкам_NEW'!$G$1:$M$1058,3,FALSE)</f>
        <v/>
      </c>
      <c r="E178" s="61">
        <v>5.4978495271284036</v>
      </c>
      <c r="F178" s="128">
        <v>174</v>
      </c>
    </row>
    <row r="179" spans="2:6" x14ac:dyDescent="0.25">
      <c r="B179" s="142" t="s">
        <v>435</v>
      </c>
      <c r="C179" s="13" t="str">
        <f>VLOOKUP(B179,'личн рез-ты по гонкам_NEW'!$G$1:$M$1058,4,FALSE)</f>
        <v>М</v>
      </c>
      <c r="D179" s="13">
        <f>VLOOKUP(B179,'личн рез-ты по гонкам_NEW'!$G$1:$M$1058,3,FALSE)</f>
        <v>522</v>
      </c>
      <c r="E179" s="61">
        <v>5.4831907013993328</v>
      </c>
      <c r="F179" s="128">
        <v>175</v>
      </c>
    </row>
    <row r="180" spans="2:6" x14ac:dyDescent="0.25">
      <c r="B180" s="142" t="s">
        <v>133</v>
      </c>
      <c r="C180" s="13" t="str">
        <f>VLOOKUP(B180,'личн рез-ты по гонкам_NEW'!$G$1:$M$1058,4,FALSE)</f>
        <v>М</v>
      </c>
      <c r="D180" s="13">
        <f>VLOOKUP(B180,'личн рез-ты по гонкам_NEW'!$G$1:$M$1058,3,FALSE)</f>
        <v>0</v>
      </c>
      <c r="E180" s="61">
        <v>5.4784200205504838</v>
      </c>
      <c r="F180" s="128">
        <v>176</v>
      </c>
    </row>
    <row r="181" spans="2:6" x14ac:dyDescent="0.25">
      <c r="B181" s="142" t="s">
        <v>681</v>
      </c>
      <c r="C181" s="13" t="str">
        <f>VLOOKUP(B181,'личн рез-ты по гонкам_NEW'!$G$1:$M$1058,4,FALSE)</f>
        <v>М</v>
      </c>
      <c r="D181" s="13">
        <f>VLOOKUP(B181,'личн рез-ты по гонкам_NEW'!$G$1:$M$1058,3,FALSE)</f>
        <v>2637</v>
      </c>
      <c r="E181" s="61">
        <v>5.4654237894902664</v>
      </c>
      <c r="F181" s="128">
        <v>177</v>
      </c>
    </row>
    <row r="182" spans="2:6" x14ac:dyDescent="0.25">
      <c r="B182" s="142" t="s">
        <v>437</v>
      </c>
      <c r="C182" s="13" t="str">
        <f>VLOOKUP(B182,'личн рез-ты по гонкам_NEW'!$G$1:$M$1058,4,FALSE)</f>
        <v>М</v>
      </c>
      <c r="D182" s="13">
        <f>VLOOKUP(B182,'личн рез-ты по гонкам_NEW'!$G$1:$M$1058,3,FALSE)</f>
        <v>1545</v>
      </c>
      <c r="E182" s="61">
        <v>5.4169249785263105</v>
      </c>
      <c r="F182" s="128">
        <v>178</v>
      </c>
    </row>
    <row r="183" spans="2:6" x14ac:dyDescent="0.25">
      <c r="B183" s="142" t="s">
        <v>720</v>
      </c>
      <c r="C183" s="13" t="str">
        <f>VLOOKUP(B183,'личн рез-ты по гонкам_NEW'!$G$1:$M$1058,4,FALSE)</f>
        <v>М</v>
      </c>
      <c r="D183" s="13">
        <f>VLOOKUP(B183,'личн рез-ты по гонкам_NEW'!$G$1:$M$1058,3,FALSE)</f>
        <v>0</v>
      </c>
      <c r="E183" s="61">
        <v>5.3926986313984795</v>
      </c>
      <c r="F183" s="128">
        <v>179</v>
      </c>
    </row>
    <row r="184" spans="2:6" x14ac:dyDescent="0.25">
      <c r="B184" s="142" t="s">
        <v>529</v>
      </c>
      <c r="C184" s="13" t="str">
        <f>VLOOKUP(B184,'личн рез-ты по гонкам_NEW'!$G$1:$M$1058,4,FALSE)</f>
        <v>М</v>
      </c>
      <c r="D184" s="13">
        <f>VLOOKUP(B184,'личн рез-ты по гонкам_NEW'!$G$1:$M$1058,3,FALSE)</f>
        <v>3523</v>
      </c>
      <c r="E184" s="61">
        <v>5.379766340705241</v>
      </c>
      <c r="F184" s="128">
        <v>180</v>
      </c>
    </row>
    <row r="185" spans="2:6" x14ac:dyDescent="0.25">
      <c r="B185" s="142" t="s">
        <v>103</v>
      </c>
      <c r="C185" s="13" t="str">
        <f>VLOOKUP(B185,'личн рез-ты по гонкам_NEW'!$G$1:$M$1058,4,FALSE)</f>
        <v>М</v>
      </c>
      <c r="D185" s="13">
        <f>VLOOKUP(B185,'личн рез-ты по гонкам_NEW'!$G$1:$M$1058,3,FALSE)</f>
        <v>0</v>
      </c>
      <c r="E185" s="61">
        <v>5.3617085078249405</v>
      </c>
      <c r="F185" s="128">
        <v>181</v>
      </c>
    </row>
    <row r="186" spans="2:6" x14ac:dyDescent="0.25">
      <c r="B186" s="142" t="s">
        <v>134</v>
      </c>
      <c r="C186" s="13" t="str">
        <f>VLOOKUP(B186,'личн рез-ты по гонкам_NEW'!$G$1:$M$1058,4,FALSE)</f>
        <v>М</v>
      </c>
      <c r="D186" s="13">
        <f>VLOOKUP(B186,'личн рез-ты по гонкам_NEW'!$G$1:$M$1058,3,FALSE)</f>
        <v>0</v>
      </c>
      <c r="E186" s="61">
        <v>5.3572711495488168</v>
      </c>
      <c r="F186" s="128">
        <v>182</v>
      </c>
    </row>
    <row r="187" spans="2:6" x14ac:dyDescent="0.25">
      <c r="B187" s="142" t="s">
        <v>210</v>
      </c>
      <c r="C187" s="13" t="str">
        <f>VLOOKUP(B187,'личн рез-ты по гонкам_NEW'!$G$1:$M$1058,4,FALSE)</f>
        <v>М</v>
      </c>
      <c r="D187" s="13">
        <f>VLOOKUP(B187,'личн рез-ты по гонкам_NEW'!$G$1:$M$1058,3,FALSE)</f>
        <v>3083</v>
      </c>
      <c r="E187" s="61">
        <v>5.3255664951638115</v>
      </c>
      <c r="F187" s="128">
        <v>183</v>
      </c>
    </row>
    <row r="188" spans="2:6" x14ac:dyDescent="0.25">
      <c r="B188" s="142" t="s">
        <v>233</v>
      </c>
      <c r="C188" s="13" t="str">
        <f>VLOOKUP(B188,'личн рез-ты по гонкам_NEW'!$G$1:$M$1058,4,FALSE)</f>
        <v>М</v>
      </c>
      <c r="D188" s="13">
        <f>VLOOKUP(B188,'личн рез-ты по гонкам_NEW'!$G$1:$M$1058,3,FALSE)</f>
        <v>0</v>
      </c>
      <c r="E188" s="61">
        <v>5.2958391564867178</v>
      </c>
      <c r="F188" s="128">
        <v>184</v>
      </c>
    </row>
    <row r="189" spans="2:6" x14ac:dyDescent="0.25">
      <c r="B189" s="142" t="s">
        <v>489</v>
      </c>
      <c r="C189" s="13" t="str">
        <f>VLOOKUP(B189,'личн рез-ты по гонкам_NEW'!$G$1:$M$1058,4,FALSE)</f>
        <v>М</v>
      </c>
      <c r="D189" s="13">
        <f>VLOOKUP(B189,'личн рез-ты по гонкам_NEW'!$G$1:$M$1058,3,FALSE)</f>
        <v>1087</v>
      </c>
      <c r="E189" s="61">
        <v>5.2814520918077834</v>
      </c>
      <c r="F189" s="128">
        <v>185</v>
      </c>
    </row>
    <row r="190" spans="2:6" x14ac:dyDescent="0.25">
      <c r="B190" s="142" t="s">
        <v>402</v>
      </c>
      <c r="C190" s="13" t="str">
        <f>VLOOKUP(B190,'личн рез-ты по гонкам_NEW'!$G$1:$M$1058,4,FALSE)</f>
        <v>М</v>
      </c>
      <c r="D190" s="13">
        <f>VLOOKUP(B190,'личн рез-ты по гонкам_NEW'!$G$1:$M$1058,3,FALSE)</f>
        <v>721</v>
      </c>
      <c r="E190" s="61">
        <v>5.2319385877623485</v>
      </c>
      <c r="F190" s="128">
        <v>186</v>
      </c>
    </row>
    <row r="191" spans="2:6" x14ac:dyDescent="0.25">
      <c r="B191" s="142" t="s">
        <v>574</v>
      </c>
      <c r="C191" s="13" t="str">
        <f>VLOOKUP(B191,'личн рез-ты по гонкам_NEW'!$G$1:$M$1058,4,FALSE)</f>
        <v>М</v>
      </c>
      <c r="D191" s="13" t="str">
        <f>VLOOKUP(B191,'личн рез-ты по гонкам_NEW'!$G$1:$M$1058,3,FALSE)</f>
        <v/>
      </c>
      <c r="E191" s="61">
        <v>5.2318401686343448</v>
      </c>
      <c r="F191" s="128">
        <v>187</v>
      </c>
    </row>
    <row r="192" spans="2:6" x14ac:dyDescent="0.25">
      <c r="B192" s="142" t="s">
        <v>622</v>
      </c>
      <c r="C192" s="13" t="str">
        <f>VLOOKUP(B192,'личн рез-ты по гонкам_NEW'!$G$1:$M$1058,4,FALSE)</f>
        <v>М</v>
      </c>
      <c r="D192" s="13">
        <f>VLOOKUP(B192,'личн рез-ты по гонкам_NEW'!$G$1:$M$1058,3,FALSE)</f>
        <v>3940</v>
      </c>
      <c r="E192" s="61">
        <v>5.1734412713230071</v>
      </c>
      <c r="F192" s="128">
        <v>188</v>
      </c>
    </row>
    <row r="193" spans="2:6" x14ac:dyDescent="0.25">
      <c r="B193" s="142" t="s">
        <v>647</v>
      </c>
      <c r="C193" s="13" t="str">
        <f>VLOOKUP(B193,'личн рез-ты по гонкам_NEW'!$G$1:$M$1058,4,FALSE)</f>
        <v>М</v>
      </c>
      <c r="D193" s="13">
        <f>VLOOKUP(B193,'личн рез-ты по гонкам_NEW'!$G$1:$M$1058,3,FALSE)</f>
        <v>5524</v>
      </c>
      <c r="E193" s="61">
        <v>5.1692300861237417</v>
      </c>
      <c r="F193" s="128">
        <v>189</v>
      </c>
    </row>
    <row r="194" spans="2:6" x14ac:dyDescent="0.25">
      <c r="B194" s="142" t="s">
        <v>632</v>
      </c>
      <c r="C194" s="13" t="str">
        <f>VLOOKUP(B194,'личн рез-ты по гонкам_NEW'!$G$1:$M$1058,4,FALSE)</f>
        <v>М</v>
      </c>
      <c r="D194" s="13">
        <f>VLOOKUP(B194,'личн рез-ты по гонкам_NEW'!$G$1:$M$1058,3,FALSE)</f>
        <v>314</v>
      </c>
      <c r="E194" s="61">
        <v>5.1385747004147522</v>
      </c>
      <c r="F194" s="128">
        <v>190</v>
      </c>
    </row>
    <row r="195" spans="2:6" x14ac:dyDescent="0.25">
      <c r="B195" s="142" t="s">
        <v>533</v>
      </c>
      <c r="C195" s="13" t="str">
        <f>VLOOKUP(B195,'личн рез-ты по гонкам_NEW'!$G$1:$M$1058,4,FALSE)</f>
        <v>М</v>
      </c>
      <c r="D195" s="13">
        <f>VLOOKUP(B195,'личн рез-ты по гонкам_NEW'!$G$1:$M$1058,3,FALSE)</f>
        <v>5158</v>
      </c>
      <c r="E195" s="61">
        <v>5.0722497690168407</v>
      </c>
      <c r="F195" s="128">
        <v>191</v>
      </c>
    </row>
    <row r="196" spans="2:6" x14ac:dyDescent="0.25">
      <c r="B196" s="142" t="s">
        <v>438</v>
      </c>
      <c r="C196" s="13" t="str">
        <f>VLOOKUP(B196,'личн рез-ты по гонкам_NEW'!$G$1:$M$1058,4,FALSE)</f>
        <v>М</v>
      </c>
      <c r="D196" s="13">
        <f>VLOOKUP(B196,'личн рез-ты по гонкам_NEW'!$G$1:$M$1058,3,FALSE)</f>
        <v>2889</v>
      </c>
      <c r="E196" s="61">
        <v>5.0302122503954569</v>
      </c>
      <c r="F196" s="128">
        <v>192</v>
      </c>
    </row>
    <row r="197" spans="2:6" x14ac:dyDescent="0.25">
      <c r="B197" s="142" t="s">
        <v>592</v>
      </c>
      <c r="C197" s="13" t="str">
        <f>VLOOKUP(B197,'личн рез-ты по гонкам_NEW'!$G$1:$M$1058,4,FALSE)</f>
        <v>М</v>
      </c>
      <c r="D197" s="13" t="str">
        <f>VLOOKUP(B197,'личн рез-ты по гонкам_NEW'!$G$1:$M$1058,3,FALSE)</f>
        <v/>
      </c>
      <c r="E197" s="61">
        <v>4.9889522009591767</v>
      </c>
      <c r="F197" s="128">
        <v>193</v>
      </c>
    </row>
    <row r="198" spans="2:6" x14ac:dyDescent="0.25">
      <c r="B198" s="142" t="s">
        <v>214</v>
      </c>
      <c r="C198" s="13" t="str">
        <f>VLOOKUP(B198,'личн рез-ты по гонкам_NEW'!$G$1:$M$1058,4,FALSE)</f>
        <v>М</v>
      </c>
      <c r="D198" s="13">
        <f>VLOOKUP(B198,'личн рез-ты по гонкам_NEW'!$G$1:$M$1058,3,FALSE)</f>
        <v>3344</v>
      </c>
      <c r="E198" s="61">
        <v>4.9819661001716691</v>
      </c>
      <c r="F198" s="128">
        <v>194</v>
      </c>
    </row>
    <row r="199" spans="2:6" x14ac:dyDescent="0.25">
      <c r="B199" s="142" t="s">
        <v>657</v>
      </c>
      <c r="C199" s="13" t="str">
        <f>VLOOKUP(B199,'личн рез-ты по гонкам_NEW'!$G$1:$M$1058,4,FALSE)</f>
        <v>М</v>
      </c>
      <c r="D199" s="13">
        <f>VLOOKUP(B199,'личн рез-ты по гонкам_NEW'!$G$1:$M$1058,3,FALSE)</f>
        <v>764</v>
      </c>
      <c r="E199" s="61">
        <v>4.8991456770561532</v>
      </c>
      <c r="F199" s="128">
        <v>195</v>
      </c>
    </row>
    <row r="200" spans="2:6" x14ac:dyDescent="0.25">
      <c r="B200" s="142" t="s">
        <v>440</v>
      </c>
      <c r="C200" s="13" t="str">
        <f>VLOOKUP(B200,'личн рез-ты по гонкам_NEW'!$G$1:$M$1058,4,FALSE)</f>
        <v>М</v>
      </c>
      <c r="D200" s="13">
        <f>VLOOKUP(B200,'личн рез-ты по гонкам_NEW'!$G$1:$M$1058,3,FALSE)</f>
        <v>2937</v>
      </c>
      <c r="E200" s="61">
        <v>4.8735342874827143</v>
      </c>
      <c r="F200" s="128">
        <v>196</v>
      </c>
    </row>
    <row r="201" spans="2:6" x14ac:dyDescent="0.25">
      <c r="B201" s="142" t="s">
        <v>644</v>
      </c>
      <c r="C201" s="13" t="str">
        <f>VLOOKUP(B201,'личн рез-ты по гонкам_NEW'!$G$1:$M$1058,4,FALSE)</f>
        <v>М</v>
      </c>
      <c r="D201" s="13">
        <f>VLOOKUP(B201,'личн рез-ты по гонкам_NEW'!$G$1:$M$1058,3,FALSE)</f>
        <v>5850</v>
      </c>
      <c r="E201" s="61">
        <v>4.8658934846763495</v>
      </c>
      <c r="F201" s="128">
        <v>197</v>
      </c>
    </row>
    <row r="202" spans="2:6" x14ac:dyDescent="0.25">
      <c r="B202" s="142" t="s">
        <v>223</v>
      </c>
      <c r="C202" s="13" t="str">
        <f>VLOOKUP(B202,'личн рез-ты по гонкам_NEW'!$G$1:$M$1058,4,FALSE)</f>
        <v>М</v>
      </c>
      <c r="D202" s="13">
        <f>VLOOKUP(B202,'личн рез-ты по гонкам_NEW'!$G$1:$M$1058,3,FALSE)</f>
        <v>4758</v>
      </c>
      <c r="E202" s="61">
        <v>4.8456947545909941</v>
      </c>
      <c r="F202" s="128">
        <v>198</v>
      </c>
    </row>
    <row r="203" spans="2:6" x14ac:dyDescent="0.25">
      <c r="B203" s="142" t="s">
        <v>680</v>
      </c>
      <c r="C203" s="13" t="str">
        <f>VLOOKUP(B203,'личн рез-ты по гонкам_NEW'!$G$1:$M$1058,4,FALSE)</f>
        <v>М</v>
      </c>
      <c r="D203" s="13">
        <f>VLOOKUP(B203,'личн рез-ты по гонкам_NEW'!$G$1:$M$1058,3,FALSE)</f>
        <v>1031</v>
      </c>
      <c r="E203" s="61">
        <v>4.7867914806693914</v>
      </c>
      <c r="F203" s="128">
        <v>199</v>
      </c>
    </row>
    <row r="204" spans="2:6" x14ac:dyDescent="0.25">
      <c r="B204" s="142" t="s">
        <v>537</v>
      </c>
      <c r="C204" s="13" t="str">
        <f>VLOOKUP(B204,'личн рез-ты по гонкам_NEW'!$G$1:$M$1058,4,FALSE)</f>
        <v>М</v>
      </c>
      <c r="D204" s="13">
        <f>VLOOKUP(B204,'личн рез-ты по гонкам_NEW'!$G$1:$M$1058,3,FALSE)</f>
        <v>4232</v>
      </c>
      <c r="E204" s="61">
        <v>4.7635840202331154</v>
      </c>
      <c r="F204" s="128">
        <v>200</v>
      </c>
    </row>
    <row r="205" spans="2:6" x14ac:dyDescent="0.25">
      <c r="B205" s="142" t="s">
        <v>535</v>
      </c>
      <c r="C205" s="13" t="str">
        <f>VLOOKUP(B205,'личн рез-ты по гонкам_NEW'!$G$1:$M$1058,4,FALSE)</f>
        <v>М</v>
      </c>
      <c r="D205" s="13">
        <f>VLOOKUP(B205,'личн рез-ты по гонкам_NEW'!$G$1:$M$1058,3,FALSE)</f>
        <v>5213</v>
      </c>
      <c r="E205" s="61">
        <v>4.7241457426693261</v>
      </c>
      <c r="F205" s="128">
        <v>201</v>
      </c>
    </row>
    <row r="206" spans="2:6" x14ac:dyDescent="0.25">
      <c r="B206" s="142" t="s">
        <v>80</v>
      </c>
      <c r="C206" s="13" t="str">
        <f>VLOOKUP(B206,'личн рез-ты по гонкам_NEW'!$G$1:$M$1058,4,FALSE)</f>
        <v>М</v>
      </c>
      <c r="D206" s="13">
        <f>VLOOKUP(B206,'личн рез-ты по гонкам_NEW'!$G$1:$M$1058,3,FALSE)</f>
        <v>0</v>
      </c>
      <c r="E206" s="61">
        <v>4.6836706168974915</v>
      </c>
      <c r="F206" s="128">
        <v>202</v>
      </c>
    </row>
    <row r="207" spans="2:6" x14ac:dyDescent="0.25">
      <c r="B207" s="142" t="s">
        <v>81</v>
      </c>
      <c r="C207" s="13" t="str">
        <f>VLOOKUP(B207,'личн рез-ты по гонкам_NEW'!$G$1:$M$1058,4,FALSE)</f>
        <v>М</v>
      </c>
      <c r="D207" s="13">
        <f>VLOOKUP(B207,'личн рез-ты по гонкам_NEW'!$G$1:$M$1058,3,FALSE)</f>
        <v>0</v>
      </c>
      <c r="E207" s="61">
        <v>4.6825891181640085</v>
      </c>
      <c r="F207" s="128">
        <v>203</v>
      </c>
    </row>
    <row r="208" spans="2:6" x14ac:dyDescent="0.25">
      <c r="B208" s="142" t="s">
        <v>424</v>
      </c>
      <c r="C208" s="13" t="str">
        <f>VLOOKUP(B208,'личн рез-ты по гонкам_NEW'!$G$1:$M$1058,4,FALSE)</f>
        <v>М</v>
      </c>
      <c r="D208" s="13">
        <f>VLOOKUP(B208,'личн рез-ты по гонкам_NEW'!$G$1:$M$1058,3,FALSE)</f>
        <v>3259</v>
      </c>
      <c r="E208" s="61">
        <v>4.6438497582728679</v>
      </c>
      <c r="F208" s="128">
        <v>204</v>
      </c>
    </row>
    <row r="209" spans="2:6" x14ac:dyDescent="0.25">
      <c r="B209" s="142" t="s">
        <v>776</v>
      </c>
      <c r="C209" s="13" t="str">
        <f>VLOOKUP(B209,'личн рез-ты по гонкам_NEW'!$G$1:$M$1058,4,FALSE)</f>
        <v>М</v>
      </c>
      <c r="D209" s="13" t="str">
        <f>VLOOKUP(B209,'личн рез-ты по гонкам_NEW'!$G$1:$M$1058,3,FALSE)</f>
        <v/>
      </c>
      <c r="E209" s="61">
        <v>4.6394065439148653</v>
      </c>
      <c r="F209" s="128">
        <v>205</v>
      </c>
    </row>
    <row r="210" spans="2:6" x14ac:dyDescent="0.25">
      <c r="B210" s="142" t="s">
        <v>481</v>
      </c>
      <c r="C210" s="13" t="str">
        <f>VLOOKUP(B210,'личн рез-ты по гонкам_NEW'!$G$1:$M$1058,4,FALSE)</f>
        <v>М</v>
      </c>
      <c r="D210" s="13">
        <f>VLOOKUP(B210,'личн рез-ты по гонкам_NEW'!$G$1:$M$1058,3,FALSE)</f>
        <v>5297</v>
      </c>
      <c r="E210" s="61">
        <v>4.6371516248048854</v>
      </c>
      <c r="F210" s="128">
        <v>206</v>
      </c>
    </row>
    <row r="211" spans="2:6" x14ac:dyDescent="0.25">
      <c r="B211" s="142" t="s">
        <v>659</v>
      </c>
      <c r="C211" s="13" t="str">
        <f>VLOOKUP(B211,'личн рез-ты по гонкам_NEW'!$G$1:$M$1058,4,FALSE)</f>
        <v>М</v>
      </c>
      <c r="D211" s="13">
        <f>VLOOKUP(B211,'личн рез-ты по гонкам_NEW'!$G$1:$M$1058,3,FALSE)</f>
        <v>0</v>
      </c>
      <c r="E211" s="61">
        <v>4.5734784255837093</v>
      </c>
      <c r="F211" s="128">
        <v>207</v>
      </c>
    </row>
    <row r="212" spans="2:6" x14ac:dyDescent="0.25">
      <c r="B212" s="142" t="s">
        <v>495</v>
      </c>
      <c r="C212" s="13" t="str">
        <f>VLOOKUP(B212,'личн рез-ты по гонкам_NEW'!$G$1:$M$1058,4,FALSE)</f>
        <v>М</v>
      </c>
      <c r="D212" s="13">
        <f>VLOOKUP(B212,'личн рез-ты по гонкам_NEW'!$G$1:$M$1058,3,FALSE)</f>
        <v>5341</v>
      </c>
      <c r="E212" s="61">
        <v>4.5479914360645584</v>
      </c>
      <c r="F212" s="128">
        <v>208</v>
      </c>
    </row>
    <row r="213" spans="2:6" x14ac:dyDescent="0.25">
      <c r="B213" s="142" t="s">
        <v>541</v>
      </c>
      <c r="C213" s="13" t="str">
        <f>VLOOKUP(B213,'личн рез-ты по гонкам_NEW'!$G$1:$M$1058,4,FALSE)</f>
        <v>М</v>
      </c>
      <c r="D213" s="13">
        <f>VLOOKUP(B213,'личн рез-ты по гонкам_NEW'!$G$1:$M$1058,3,FALSE)</f>
        <v>0</v>
      </c>
      <c r="E213" s="61">
        <v>4.5436975646673332</v>
      </c>
      <c r="F213" s="128">
        <v>209</v>
      </c>
    </row>
    <row r="214" spans="2:6" x14ac:dyDescent="0.25">
      <c r="B214" s="142" t="s">
        <v>220</v>
      </c>
      <c r="C214" s="13" t="str">
        <f>VLOOKUP(B214,'личн рез-ты по гонкам_NEW'!$G$1:$M$1058,4,FALSE)</f>
        <v>М</v>
      </c>
      <c r="D214" s="13">
        <f>VLOOKUP(B214,'личн рез-ты по гонкам_NEW'!$G$1:$M$1058,3,FALSE)</f>
        <v>4270</v>
      </c>
      <c r="E214" s="61">
        <v>4.5338356331476977</v>
      </c>
      <c r="F214" s="128">
        <v>210</v>
      </c>
    </row>
    <row r="215" spans="2:6" x14ac:dyDescent="0.25">
      <c r="B215" s="142" t="s">
        <v>459</v>
      </c>
      <c r="C215" s="13" t="str">
        <f>VLOOKUP(B215,'личн рез-ты по гонкам_NEW'!$G$1:$M$1058,4,FALSE)</f>
        <v>М</v>
      </c>
      <c r="D215" s="13">
        <f>VLOOKUP(B215,'личн рез-ты по гонкам_NEW'!$G$1:$M$1058,3,FALSE)</f>
        <v>4487</v>
      </c>
      <c r="E215" s="61">
        <v>4.4841235060676681</v>
      </c>
      <c r="F215" s="128">
        <v>211</v>
      </c>
    </row>
    <row r="216" spans="2:6" x14ac:dyDescent="0.25">
      <c r="B216" s="142" t="s">
        <v>494</v>
      </c>
      <c r="C216" s="13" t="str">
        <f>VLOOKUP(B216,'личн рез-ты по гонкам_NEW'!$G$1:$M$1058,4,FALSE)</f>
        <v>М</v>
      </c>
      <c r="D216" s="13">
        <f>VLOOKUP(B216,'личн рез-ты по гонкам_NEW'!$G$1:$M$1058,3,FALSE)</f>
        <v>5369</v>
      </c>
      <c r="E216" s="61">
        <v>4.4376304006751148</v>
      </c>
      <c r="F216" s="128">
        <v>212</v>
      </c>
    </row>
    <row r="217" spans="2:6" x14ac:dyDescent="0.25">
      <c r="B217" s="142" t="s">
        <v>512</v>
      </c>
      <c r="C217" s="13" t="str">
        <f>VLOOKUP(B217,'личн рез-ты по гонкам_NEW'!$G$1:$M$1058,4,FALSE)</f>
        <v>М</v>
      </c>
      <c r="D217" s="13">
        <f>VLOOKUP(B217,'личн рез-ты по гонкам_NEW'!$G$1:$M$1058,3,FALSE)</f>
        <v>0</v>
      </c>
      <c r="E217" s="61">
        <v>4.3058323494084938</v>
      </c>
      <c r="F217" s="128">
        <v>213</v>
      </c>
    </row>
    <row r="218" spans="2:6" x14ac:dyDescent="0.25">
      <c r="B218" s="142" t="s">
        <v>589</v>
      </c>
      <c r="C218" s="13" t="str">
        <f>VLOOKUP(B218,'личн рез-ты по гонкам_NEW'!$G$1:$M$1058,4,FALSE)</f>
        <v>М</v>
      </c>
      <c r="D218" s="13" t="str">
        <f>VLOOKUP(B218,'личн рез-ты по гонкам_NEW'!$G$1:$M$1058,3,FALSE)</f>
        <v/>
      </c>
      <c r="E218" s="61">
        <v>4.3049917771039272</v>
      </c>
      <c r="F218" s="128">
        <v>214</v>
      </c>
    </row>
    <row r="219" spans="2:6" x14ac:dyDescent="0.25">
      <c r="B219" s="142" t="s">
        <v>536</v>
      </c>
      <c r="C219" s="13" t="str">
        <f>VLOOKUP(B219,'личн рез-ты по гонкам_NEW'!$G$1:$M$1058,4,FALSE)</f>
        <v>М</v>
      </c>
      <c r="D219" s="13">
        <f>VLOOKUP(B219,'личн рез-ты по гонкам_NEW'!$G$1:$M$1058,3,FALSE)</f>
        <v>5314</v>
      </c>
      <c r="E219" s="61">
        <v>4.2888777320306479</v>
      </c>
      <c r="F219" s="128">
        <v>215</v>
      </c>
    </row>
    <row r="220" spans="2:6" x14ac:dyDescent="0.25">
      <c r="B220" s="142" t="s">
        <v>411</v>
      </c>
      <c r="C220" s="13" t="str">
        <f>VLOOKUP(B220,'личн рез-ты по гонкам_NEW'!$G$1:$M$1058,4,FALSE)</f>
        <v>М</v>
      </c>
      <c r="D220" s="13">
        <f>VLOOKUP(B220,'личн рез-ты по гонкам_NEW'!$G$1:$M$1058,3,FALSE)</f>
        <v>3436</v>
      </c>
      <c r="E220" s="61">
        <v>4.2755586592167925</v>
      </c>
      <c r="F220" s="128">
        <v>216</v>
      </c>
    </row>
    <row r="221" spans="2:6" x14ac:dyDescent="0.25">
      <c r="B221" s="142" t="s">
        <v>195</v>
      </c>
      <c r="C221" s="13" t="str">
        <f>VLOOKUP(B221,'личн рез-ты по гонкам_NEW'!$G$1:$M$1058,4,FALSE)</f>
        <v>М</v>
      </c>
      <c r="D221" s="13">
        <f>VLOOKUP(B221,'личн рез-ты по гонкам_NEW'!$G$1:$M$1058,3,FALSE)</f>
        <v>0</v>
      </c>
      <c r="E221" s="61">
        <v>4.2455123531105476</v>
      </c>
      <c r="F221" s="128">
        <v>217</v>
      </c>
    </row>
    <row r="222" spans="2:6" x14ac:dyDescent="0.25">
      <c r="B222" s="142" t="s">
        <v>306</v>
      </c>
      <c r="C222" s="41" t="str">
        <f>VLOOKUP(B222,'личн рез-ты по гонкам_NEW'!$G$1:$M$1058,4,FALSE)</f>
        <v>М</v>
      </c>
      <c r="D222" s="41">
        <f>VLOOKUP(B222,'личн рез-ты по гонкам_NEW'!$G$1:$M$1058,3,FALSE)</f>
        <v>0</v>
      </c>
      <c r="E222" s="61">
        <v>4.2315808524900671</v>
      </c>
      <c r="F222" s="128">
        <v>218</v>
      </c>
    </row>
    <row r="223" spans="2:6" x14ac:dyDescent="0.25">
      <c r="B223" s="142" t="s">
        <v>826</v>
      </c>
      <c r="C223" s="13" t="str">
        <f>VLOOKUP(B223,'личн рез-ты по гонкам_NEW'!$G$1:$M$1058,4,FALSE)</f>
        <v>М</v>
      </c>
      <c r="D223" s="13">
        <f>VLOOKUP(B223,'личн рез-ты по гонкам_NEW'!$G$1:$M$1058,3,FALSE)</f>
        <v>6130</v>
      </c>
      <c r="E223" s="61">
        <v>4.229039573642857</v>
      </c>
      <c r="F223" s="128">
        <v>219</v>
      </c>
    </row>
    <row r="224" spans="2:6" x14ac:dyDescent="0.25">
      <c r="B224" s="142" t="s">
        <v>827</v>
      </c>
      <c r="C224" s="13" t="str">
        <f>VLOOKUP(B224,'личн рез-ты по гонкам_NEW'!$G$1:$M$1058,4,FALSE)</f>
        <v>М</v>
      </c>
      <c r="D224" s="13">
        <f>VLOOKUP(B224,'личн рез-ты по гонкам_NEW'!$G$1:$M$1058,3,FALSE)</f>
        <v>6048</v>
      </c>
      <c r="E224" s="61">
        <v>4.2235065962720686</v>
      </c>
      <c r="F224" s="128">
        <v>220</v>
      </c>
    </row>
    <row r="225" spans="2:6" x14ac:dyDescent="0.25">
      <c r="B225" s="142" t="s">
        <v>828</v>
      </c>
      <c r="C225" s="13" t="str">
        <f>VLOOKUP(B225,'личн рез-ты по гонкам_NEW'!$G$1:$M$1058,4,FALSE)</f>
        <v>М</v>
      </c>
      <c r="D225" s="13">
        <f>VLOOKUP(B225,'личн рез-ты по гонкам_NEW'!$G$1:$M$1058,3,FALSE)</f>
        <v>6137</v>
      </c>
      <c r="E225" s="61">
        <v>4.220743726802584</v>
      </c>
      <c r="F225" s="128">
        <v>221</v>
      </c>
    </row>
    <row r="226" spans="2:6" x14ac:dyDescent="0.25">
      <c r="B226" s="142" t="s">
        <v>230</v>
      </c>
      <c r="C226" s="13" t="str">
        <f>VLOOKUP(B226,'личн рез-ты по гонкам_NEW'!$G$1:$M$1058,4,FALSE)</f>
        <v>М</v>
      </c>
      <c r="D226" s="13">
        <f>VLOOKUP(B226,'личн рез-ты по гонкам_NEW'!$G$1:$M$1058,3,FALSE)</f>
        <v>0</v>
      </c>
      <c r="E226" s="61">
        <v>4.1733073826623999</v>
      </c>
      <c r="F226" s="128">
        <v>222</v>
      </c>
    </row>
    <row r="227" spans="2:6" x14ac:dyDescent="0.25">
      <c r="B227" s="142" t="s">
        <v>354</v>
      </c>
      <c r="C227" s="13" t="str">
        <f>VLOOKUP(B227,'личн рез-ты по гонкам_NEW'!$G$1:$M$1058,4,FALSE)</f>
        <v>М</v>
      </c>
      <c r="D227" s="13">
        <f>VLOOKUP(B227,'личн рез-ты по гонкам_NEW'!$G$1:$M$1058,3,FALSE)</f>
        <v>5195</v>
      </c>
      <c r="E227" s="61">
        <v>4.168727914717393</v>
      </c>
      <c r="F227" s="128">
        <v>223</v>
      </c>
    </row>
    <row r="228" spans="2:6" x14ac:dyDescent="0.25">
      <c r="B228" s="142" t="s">
        <v>106</v>
      </c>
      <c r="C228" s="13" t="str">
        <f>VLOOKUP(B228,'личн рез-ты по гонкам_NEW'!$G$1:$M$1058,4,FALSE)</f>
        <v>М</v>
      </c>
      <c r="D228" s="13">
        <f>VLOOKUP(B228,'личн рез-ты по гонкам_NEW'!$G$1:$M$1058,3,FALSE)</f>
        <v>0</v>
      </c>
      <c r="E228" s="61">
        <v>4.1537496317399842</v>
      </c>
      <c r="F228" s="128">
        <v>224</v>
      </c>
    </row>
    <row r="229" spans="2:6" x14ac:dyDescent="0.25">
      <c r="B229" s="142" t="s">
        <v>513</v>
      </c>
      <c r="C229" s="13" t="str">
        <f>VLOOKUP(B229,'личн рез-ты по гонкам_NEW'!$G$1:$M$1058,4,FALSE)</f>
        <v>М</v>
      </c>
      <c r="D229" s="13">
        <f>VLOOKUP(B229,'личн рез-ты по гонкам_NEW'!$G$1:$M$1058,3,FALSE)</f>
        <v>3192</v>
      </c>
      <c r="E229" s="61">
        <v>4.1534988439406817</v>
      </c>
      <c r="F229" s="128">
        <v>225</v>
      </c>
    </row>
    <row r="230" spans="2:6" x14ac:dyDescent="0.25">
      <c r="B230" s="142" t="s">
        <v>307</v>
      </c>
      <c r="C230" s="13" t="str">
        <f>VLOOKUP(B230,'личн рез-ты по гонкам_NEW'!$G$1:$M$1058,4,FALSE)</f>
        <v>М</v>
      </c>
      <c r="D230" s="13">
        <f>VLOOKUP(B230,'личн рез-ты по гонкам_NEW'!$G$1:$M$1058,3,FALSE)</f>
        <v>0</v>
      </c>
      <c r="E230" s="61">
        <v>4.150683935631144</v>
      </c>
      <c r="F230" s="128">
        <v>226</v>
      </c>
    </row>
    <row r="231" spans="2:6" x14ac:dyDescent="0.25">
      <c r="B231" s="142" t="s">
        <v>137</v>
      </c>
      <c r="C231" s="13" t="str">
        <f>VLOOKUP(B231,'личн рез-ты по гонкам_NEW'!$G$1:$M$1058,4,FALSE)</f>
        <v>М</v>
      </c>
      <c r="D231" s="13">
        <f>VLOOKUP(B231,'личн рез-ты по гонкам_NEW'!$G$1:$M$1058,3,FALSE)</f>
        <v>0</v>
      </c>
      <c r="E231" s="61">
        <v>4.1329874083686411</v>
      </c>
      <c r="F231" s="128">
        <v>227</v>
      </c>
    </row>
    <row r="232" spans="2:6" x14ac:dyDescent="0.25">
      <c r="B232" s="142" t="s">
        <v>226</v>
      </c>
      <c r="C232" s="13" t="str">
        <f>VLOOKUP(B232,'личн рез-ты по гонкам_NEW'!$G$1:$M$1058,4,FALSE)</f>
        <v>М</v>
      </c>
      <c r="D232" s="13">
        <f>VLOOKUP(B232,'личн рез-ты по гонкам_NEW'!$G$1:$M$1058,3,FALSE)</f>
        <v>679</v>
      </c>
      <c r="E232" s="61">
        <v>4.1036512530111988</v>
      </c>
      <c r="F232" s="128">
        <v>228</v>
      </c>
    </row>
    <row r="233" spans="2:6" x14ac:dyDescent="0.25">
      <c r="B233" s="142" t="s">
        <v>777</v>
      </c>
      <c r="C233" s="13" t="str">
        <f>VLOOKUP(B233,'личн рез-ты по гонкам_NEW'!$G$1:$M$1058,4,FALSE)</f>
        <v>М</v>
      </c>
      <c r="D233" s="13">
        <f>VLOOKUP(B233,'личн рез-ты по гонкам_NEW'!$G$1:$M$1058,3,FALSE)</f>
        <v>4944</v>
      </c>
      <c r="E233" s="61">
        <v>4.0867980674618956</v>
      </c>
      <c r="F233" s="128">
        <v>229</v>
      </c>
    </row>
    <row r="234" spans="2:6" x14ac:dyDescent="0.25">
      <c r="B234" s="142" t="s">
        <v>621</v>
      </c>
      <c r="C234" s="13" t="str">
        <f>VLOOKUP(B234,'личн рез-ты по гонкам_NEW'!$G$1:$M$1058,4,FALSE)</f>
        <v>М</v>
      </c>
      <c r="D234" s="13">
        <f>VLOOKUP(B234,'личн рез-ты по гонкам_NEW'!$G$1:$M$1058,3,FALSE)</f>
        <v>3797</v>
      </c>
      <c r="E234" s="61">
        <v>4.079649371625079</v>
      </c>
      <c r="F234" s="128">
        <v>230</v>
      </c>
    </row>
    <row r="235" spans="2:6" x14ac:dyDescent="0.25">
      <c r="B235" s="142" t="s">
        <v>778</v>
      </c>
      <c r="C235" s="13" t="str">
        <f>VLOOKUP(B235,'личн рез-ты по гонкам_NEW'!$G$1:$M$1058,4,FALSE)</f>
        <v>М</v>
      </c>
      <c r="D235" s="13" t="str">
        <f>VLOOKUP(B235,'личн рез-ты по гонкам_NEW'!$G$1:$M$1058,3,FALSE)</f>
        <v/>
      </c>
      <c r="E235" s="61">
        <v>4.0675861989553681</v>
      </c>
      <c r="F235" s="128">
        <v>231</v>
      </c>
    </row>
    <row r="236" spans="2:6" x14ac:dyDescent="0.25">
      <c r="B236" s="142" t="s">
        <v>413</v>
      </c>
      <c r="C236" s="13" t="str">
        <f>VLOOKUP(B236,'личн рез-ты по гонкам_NEW'!$G$1:$M$1058,4,FALSE)</f>
        <v>М</v>
      </c>
      <c r="D236" s="13">
        <f>VLOOKUP(B236,'личн рез-ты по гонкам_NEW'!$G$1:$M$1058,3,FALSE)</f>
        <v>5180</v>
      </c>
      <c r="E236" s="61">
        <v>4.0331942264620206</v>
      </c>
      <c r="F236" s="128">
        <v>232</v>
      </c>
    </row>
    <row r="237" spans="2:6" x14ac:dyDescent="0.25">
      <c r="B237" s="142" t="s">
        <v>107</v>
      </c>
      <c r="C237" s="13" t="str">
        <f>VLOOKUP(B237,'личн рез-ты по гонкам_NEW'!$G$1:$M$1058,4,FALSE)</f>
        <v>М</v>
      </c>
      <c r="D237" s="13">
        <f>VLOOKUP(B237,'личн рез-ты по гонкам_NEW'!$G$1:$M$1058,3,FALSE)</f>
        <v>0</v>
      </c>
      <c r="E237" s="61">
        <v>4.0080808603688425</v>
      </c>
      <c r="F237" s="128">
        <v>233</v>
      </c>
    </row>
    <row r="238" spans="2:6" x14ac:dyDescent="0.25">
      <c r="B238" s="142" t="s">
        <v>108</v>
      </c>
      <c r="C238" s="13" t="str">
        <f>VLOOKUP(B238,'личн рез-ты по гонкам_NEW'!$G$1:$M$1058,4,FALSE)</f>
        <v>М</v>
      </c>
      <c r="D238" s="13">
        <f>VLOOKUP(B238,'личн рез-ты по гонкам_NEW'!$G$1:$M$1058,3,FALSE)</f>
        <v>0</v>
      </c>
      <c r="E238" s="61">
        <v>3.9889210433285465</v>
      </c>
      <c r="F238" s="128">
        <v>234</v>
      </c>
    </row>
    <row r="239" spans="2:6" x14ac:dyDescent="0.25">
      <c r="B239" s="142" t="s">
        <v>442</v>
      </c>
      <c r="C239" s="13" t="str">
        <f>VLOOKUP(B239,'личн рез-ты по гонкам_NEW'!$G$1:$M$1058,4,FALSE)</f>
        <v>М</v>
      </c>
      <c r="D239" s="13">
        <f>VLOOKUP(B239,'личн рез-ты по гонкам_NEW'!$G$1:$M$1058,3,FALSE)</f>
        <v>5171</v>
      </c>
      <c r="E239" s="61">
        <v>3.9794653980197836</v>
      </c>
      <c r="F239" s="128">
        <v>235</v>
      </c>
    </row>
    <row r="240" spans="2:6" x14ac:dyDescent="0.25">
      <c r="B240" s="142" t="s">
        <v>227</v>
      </c>
      <c r="C240" s="13" t="str">
        <f>VLOOKUP(B240,'личн рез-ты по гонкам_NEW'!$G$1:$M$1058,4,FALSE)</f>
        <v>М</v>
      </c>
      <c r="D240" s="13">
        <f>VLOOKUP(B240,'личн рез-ты по гонкам_NEW'!$G$1:$M$1058,3,FALSE)</f>
        <v>0</v>
      </c>
      <c r="E240" s="61">
        <v>3.9783346107517277</v>
      </c>
      <c r="F240" s="128">
        <v>236</v>
      </c>
    </row>
    <row r="241" spans="2:6" x14ac:dyDescent="0.25">
      <c r="B241" s="142" t="s">
        <v>829</v>
      </c>
      <c r="C241" s="13" t="str">
        <f>VLOOKUP(B241,'личн рез-ты по гонкам_NEW'!$G$1:$M$1058,4,FALSE)</f>
        <v>М</v>
      </c>
      <c r="D241" s="13">
        <f>VLOOKUP(B241,'личн рез-ты по гонкам_NEW'!$G$1:$M$1058,3,FALSE)</f>
        <v>6110</v>
      </c>
      <c r="E241" s="61">
        <v>3.9752606994599224</v>
      </c>
      <c r="F241" s="128">
        <v>237</v>
      </c>
    </row>
    <row r="242" spans="2:6" x14ac:dyDescent="0.25">
      <c r="B242" s="142" t="s">
        <v>641</v>
      </c>
      <c r="C242" s="41" t="str">
        <f>VLOOKUP(B242,'личн рез-ты по гонкам_NEW'!$G$1:$M$1058,4,FALSE)</f>
        <v>М</v>
      </c>
      <c r="D242" s="41">
        <f>VLOOKUP(B242,'личн рез-ты по гонкам_NEW'!$G$1:$M$1058,3,FALSE)</f>
        <v>5474</v>
      </c>
      <c r="E242" s="61">
        <v>3.9592840203817889</v>
      </c>
      <c r="F242" s="128">
        <v>238</v>
      </c>
    </row>
    <row r="243" spans="2:6" x14ac:dyDescent="0.25">
      <c r="B243" s="142" t="s">
        <v>664</v>
      </c>
      <c r="C243" s="13" t="str">
        <f>VLOOKUP(B243,'личн рез-ты по гонкам_NEW'!$G$1:$M$1058,4,FALSE)</f>
        <v>М</v>
      </c>
      <c r="D243" s="13">
        <f>VLOOKUP(B243,'личн рез-ты по гонкам_NEW'!$G$1:$M$1058,3,FALSE)</f>
        <v>4948</v>
      </c>
      <c r="E243" s="61">
        <v>3.9240992790314695</v>
      </c>
      <c r="F243" s="128">
        <v>239</v>
      </c>
    </row>
    <row r="244" spans="2:6" x14ac:dyDescent="0.25">
      <c r="B244" s="142" t="s">
        <v>642</v>
      </c>
      <c r="C244" s="13" t="str">
        <f>VLOOKUP(B244,'личн рез-ты по гонкам_NEW'!$G$1:$M$1058,4,FALSE)</f>
        <v>М</v>
      </c>
      <c r="D244" s="13">
        <f>VLOOKUP(B244,'личн рез-ты по гонкам_NEW'!$G$1:$M$1058,3,FALSE)</f>
        <v>5697</v>
      </c>
      <c r="E244" s="61">
        <v>3.9052148258347721</v>
      </c>
      <c r="F244" s="128">
        <v>240</v>
      </c>
    </row>
    <row r="245" spans="2:6" x14ac:dyDescent="0.25">
      <c r="B245" s="142" t="s">
        <v>625</v>
      </c>
      <c r="C245" s="13" t="str">
        <f>VLOOKUP(B245,'личн рез-ты по гонкам_NEW'!$G$1:$M$1058,4,FALSE)</f>
        <v>М</v>
      </c>
      <c r="D245" s="13">
        <f>VLOOKUP(B245,'личн рез-ты по гонкам_NEW'!$G$1:$M$1058,3,FALSE)</f>
        <v>5488</v>
      </c>
      <c r="E245" s="61">
        <v>3.9023202874776195</v>
      </c>
      <c r="F245" s="128">
        <v>241</v>
      </c>
    </row>
    <row r="246" spans="2:6" x14ac:dyDescent="0.25">
      <c r="B246" s="142" t="s">
        <v>651</v>
      </c>
      <c r="C246" s="13" t="str">
        <f>VLOOKUP(B246,'личн рез-ты по гонкам_NEW'!$G$1:$M$1058,4,FALSE)</f>
        <v>М</v>
      </c>
      <c r="D246" s="13">
        <f>VLOOKUP(B246,'личн рез-ты по гонкам_NEW'!$G$1:$M$1058,3,FALSE)</f>
        <v>5569</v>
      </c>
      <c r="E246" s="61">
        <v>3.9008740909682555</v>
      </c>
      <c r="F246" s="128">
        <v>242</v>
      </c>
    </row>
    <row r="247" spans="2:6" x14ac:dyDescent="0.25">
      <c r="B247" s="142" t="s">
        <v>631</v>
      </c>
      <c r="C247" s="13" t="str">
        <f>VLOOKUP(B247,'личн рез-ты по гонкам_NEW'!$G$1:$M$1058,4,FALSE)</f>
        <v>М</v>
      </c>
      <c r="D247" s="13">
        <f>VLOOKUP(B247,'личн рез-ты по гонкам_NEW'!$G$1:$M$1058,3,FALSE)</f>
        <v>0</v>
      </c>
      <c r="E247" s="61">
        <v>3.8835753397668937</v>
      </c>
      <c r="F247" s="128">
        <v>243</v>
      </c>
    </row>
    <row r="248" spans="2:6" x14ac:dyDescent="0.25">
      <c r="B248" s="142" t="s">
        <v>139</v>
      </c>
      <c r="C248" s="13" t="str">
        <f>VLOOKUP(B248,'личн рез-ты по гонкам_NEW'!$G$1:$M$1058,4,FALSE)</f>
        <v>М</v>
      </c>
      <c r="D248" s="13">
        <f>VLOOKUP(B248,'личн рез-ты по гонкам_NEW'!$G$1:$M$1058,3,FALSE)</f>
        <v>0</v>
      </c>
      <c r="E248" s="61">
        <v>3.8355212098863727</v>
      </c>
      <c r="F248" s="128">
        <v>244</v>
      </c>
    </row>
    <row r="249" spans="2:6" x14ac:dyDescent="0.25">
      <c r="B249" s="142" t="s">
        <v>483</v>
      </c>
      <c r="C249" s="13" t="str">
        <f>VLOOKUP(B249,'личн рез-ты по гонкам_NEW'!$G$1:$M$1058,4,FALSE)</f>
        <v>М</v>
      </c>
      <c r="D249" s="13">
        <f>VLOOKUP(B249,'личн рез-ты по гонкам_NEW'!$G$1:$M$1058,3,FALSE)</f>
        <v>5317</v>
      </c>
      <c r="E249" s="61">
        <v>3.8278029770198754</v>
      </c>
      <c r="F249" s="128">
        <v>245</v>
      </c>
    </row>
    <row r="250" spans="2:6" x14ac:dyDescent="0.25">
      <c r="B250" s="142" t="s">
        <v>115</v>
      </c>
      <c r="C250" s="13" t="str">
        <f>VLOOKUP(B250,'личн рез-ты по гонкам_NEW'!$G$1:$M$1058,4,FALSE)</f>
        <v>М</v>
      </c>
      <c r="D250" s="13">
        <f>VLOOKUP(B250,'личн рез-ты по гонкам_NEW'!$G$1:$M$1058,3,FALSE)</f>
        <v>5089</v>
      </c>
      <c r="E250" s="61">
        <v>3.8100752747825508</v>
      </c>
      <c r="F250" s="128">
        <v>246</v>
      </c>
    </row>
    <row r="251" spans="2:6" x14ac:dyDescent="0.25">
      <c r="B251" s="142" t="s">
        <v>645</v>
      </c>
      <c r="C251" s="13" t="str">
        <f>VLOOKUP(B251,'личн рез-ты по гонкам_NEW'!$G$1:$M$1058,4,FALSE)</f>
        <v>М</v>
      </c>
      <c r="D251" s="13">
        <f>VLOOKUP(B251,'личн рез-ты по гонкам_NEW'!$G$1:$M$1058,3,FALSE)</f>
        <v>3928</v>
      </c>
      <c r="E251" s="61">
        <v>3.8027882507468278</v>
      </c>
      <c r="F251" s="128">
        <v>247</v>
      </c>
    </row>
    <row r="252" spans="2:6" x14ac:dyDescent="0.25">
      <c r="B252" s="142" t="s">
        <v>577</v>
      </c>
      <c r="C252" s="13" t="str">
        <f>VLOOKUP(B252,'личн рез-ты по гонкам_NEW'!$G$1:$M$1058,4,FALSE)</f>
        <v>М</v>
      </c>
      <c r="D252" s="13" t="str">
        <f>VLOOKUP(B252,'личн рез-ты по гонкам_NEW'!$G$1:$M$1058,3,FALSE)</f>
        <v/>
      </c>
      <c r="E252" s="61">
        <v>3.7926322869831126</v>
      </c>
      <c r="F252" s="128">
        <v>248</v>
      </c>
    </row>
    <row r="253" spans="2:6" x14ac:dyDescent="0.25">
      <c r="B253" s="142" t="s">
        <v>140</v>
      </c>
      <c r="C253" s="13" t="str">
        <f>VLOOKUP(B253,'личн рез-ты по гонкам_NEW'!$G$1:$M$1058,4,FALSE)</f>
        <v>М</v>
      </c>
      <c r="D253" s="13">
        <f>VLOOKUP(B253,'личн рез-ты по гонкам_NEW'!$G$1:$M$1058,3,FALSE)</f>
        <v>0</v>
      </c>
      <c r="E253" s="61">
        <v>3.7924894887909795</v>
      </c>
      <c r="F253" s="128">
        <v>249</v>
      </c>
    </row>
    <row r="254" spans="2:6" x14ac:dyDescent="0.25">
      <c r="B254" s="142" t="s">
        <v>141</v>
      </c>
      <c r="C254" s="13" t="str">
        <f>VLOOKUP(B254,'личн рез-ты по гонкам_NEW'!$G$1:$M$1058,4,FALSE)</f>
        <v>М</v>
      </c>
      <c r="D254" s="13">
        <f>VLOOKUP(B254,'личн рез-ты по гонкам_NEW'!$G$1:$M$1058,3,FALSE)</f>
        <v>0</v>
      </c>
      <c r="E254" s="61">
        <v>3.791365788209017</v>
      </c>
      <c r="F254" s="128">
        <v>250</v>
      </c>
    </row>
    <row r="255" spans="2:6" x14ac:dyDescent="0.25">
      <c r="B255" s="142" t="s">
        <v>675</v>
      </c>
      <c r="C255" s="13" t="str">
        <f>VLOOKUP(B255,'личн рез-ты по гонкам_NEW'!$G$1:$M$1058,4,FALSE)</f>
        <v>М</v>
      </c>
      <c r="D255" s="13">
        <f>VLOOKUP(B255,'личн рез-ты по гонкам_NEW'!$G$1:$M$1058,3,FALSE)</f>
        <v>233</v>
      </c>
      <c r="E255" s="61">
        <v>3.7788236565046103</v>
      </c>
      <c r="F255" s="128">
        <v>251</v>
      </c>
    </row>
    <row r="256" spans="2:6" x14ac:dyDescent="0.25">
      <c r="B256" s="142" t="s">
        <v>688</v>
      </c>
      <c r="C256" s="13" t="str">
        <f>VLOOKUP(B256,'личн рез-ты по гонкам_NEW'!$G$1:$M$1058,4,FALSE)</f>
        <v>М</v>
      </c>
      <c r="D256" s="13">
        <f>VLOOKUP(B256,'личн рез-ты по гонкам_NEW'!$G$1:$M$1058,3,FALSE)</f>
        <v>339</v>
      </c>
      <c r="E256" s="61">
        <v>3.7308476321839965</v>
      </c>
      <c r="F256" s="128">
        <v>252</v>
      </c>
    </row>
    <row r="257" spans="2:6" x14ac:dyDescent="0.25">
      <c r="B257" s="142" t="s">
        <v>198</v>
      </c>
      <c r="C257" s="13" t="str">
        <f>VLOOKUP(B257,'личн рез-ты по гонкам_NEW'!$G$1:$M$1058,4,FALSE)</f>
        <v>М</v>
      </c>
      <c r="D257" s="13">
        <f>VLOOKUP(B257,'личн рез-ты по гонкам_NEW'!$G$1:$M$1058,3,FALSE)</f>
        <v>0</v>
      </c>
      <c r="E257" s="61">
        <v>3.6991487455605179</v>
      </c>
      <c r="F257" s="128">
        <v>253</v>
      </c>
    </row>
    <row r="258" spans="2:6" x14ac:dyDescent="0.25">
      <c r="B258" s="142" t="s">
        <v>638</v>
      </c>
      <c r="C258" s="13" t="str">
        <f>VLOOKUP(B258,'личн рез-ты по гонкам_NEW'!$G$1:$M$1058,4,FALSE)</f>
        <v>М</v>
      </c>
      <c r="D258" s="13">
        <f>VLOOKUP(B258,'личн рез-ты по гонкам_NEW'!$G$1:$M$1058,3,FALSE)</f>
        <v>4502</v>
      </c>
      <c r="E258" s="61">
        <v>3.687767641285971</v>
      </c>
      <c r="F258" s="128">
        <v>254</v>
      </c>
    </row>
    <row r="259" spans="2:6" x14ac:dyDescent="0.25">
      <c r="B259" s="142" t="s">
        <v>301</v>
      </c>
      <c r="C259" s="13" t="str">
        <f>VLOOKUP(B259,'личн рез-ты по гонкам_NEW'!$G$1:$M$1058,4,FALSE)</f>
        <v>М</v>
      </c>
      <c r="D259" s="13">
        <f>VLOOKUP(B259,'личн рез-ты по гонкам_NEW'!$G$1:$M$1058,3,FALSE)</f>
        <v>4467</v>
      </c>
      <c r="E259" s="61">
        <v>3.6111779233483619</v>
      </c>
      <c r="F259" s="128">
        <v>255</v>
      </c>
    </row>
    <row r="260" spans="2:6" x14ac:dyDescent="0.25">
      <c r="B260" s="142" t="s">
        <v>390</v>
      </c>
      <c r="C260" s="13" t="str">
        <f>VLOOKUP(B260,'личн рез-ты по гонкам_NEW'!$G$1:$M$1058,4,FALSE)</f>
        <v>М</v>
      </c>
      <c r="D260" s="13">
        <f>VLOOKUP(B260,'личн рез-ты по гонкам_NEW'!$G$1:$M$1058,3,FALSE)</f>
        <v>5179</v>
      </c>
      <c r="E260" s="61">
        <v>3.607399891947725</v>
      </c>
      <c r="F260" s="128">
        <v>256</v>
      </c>
    </row>
    <row r="261" spans="2:6" x14ac:dyDescent="0.25">
      <c r="B261" s="142" t="s">
        <v>295</v>
      </c>
      <c r="C261" s="13" t="str">
        <f>VLOOKUP(B261,'личн рез-ты по гонкам_NEW'!$G$1:$M$1058,4,FALSE)</f>
        <v>М</v>
      </c>
      <c r="D261" s="13">
        <f>VLOOKUP(B261,'личн рез-ты по гонкам_NEW'!$G$1:$M$1058,3,FALSE)</f>
        <v>0</v>
      </c>
      <c r="E261" s="61">
        <v>3.6021124621348526</v>
      </c>
      <c r="F261" s="128">
        <v>257</v>
      </c>
    </row>
    <row r="262" spans="2:6" x14ac:dyDescent="0.25">
      <c r="B262" s="142" t="s">
        <v>82</v>
      </c>
      <c r="C262" s="13" t="str">
        <f>VLOOKUP(B262,'личн рез-ты по гонкам_NEW'!$G$1:$M$1058,4,FALSE)</f>
        <v>М</v>
      </c>
      <c r="D262" s="13">
        <f>VLOOKUP(B262,'личн рез-ты по гонкам_NEW'!$G$1:$M$1058,3,FALSE)</f>
        <v>0</v>
      </c>
      <c r="E262" s="61">
        <v>3.6004425233821751</v>
      </c>
      <c r="F262" s="128">
        <v>258</v>
      </c>
    </row>
    <row r="263" spans="2:6" x14ac:dyDescent="0.25">
      <c r="B263" s="142" t="s">
        <v>110</v>
      </c>
      <c r="C263" s="41" t="str">
        <f>VLOOKUP(B263,'личн рез-ты по гонкам_NEW'!$G$1:$M$1058,4,FALSE)</f>
        <v>М</v>
      </c>
      <c r="D263" s="41">
        <f>VLOOKUP(B263,'личн рез-ты по гонкам_NEW'!$G$1:$M$1058,3,FALSE)</f>
        <v>0</v>
      </c>
      <c r="E263" s="61">
        <v>3.599112121096915</v>
      </c>
      <c r="F263" s="128">
        <v>259</v>
      </c>
    </row>
    <row r="264" spans="2:6" x14ac:dyDescent="0.25">
      <c r="B264" s="142" t="s">
        <v>443</v>
      </c>
      <c r="C264" s="13" t="str">
        <f>VLOOKUP(B264,'личн рез-ты по гонкам_NEW'!$G$1:$M$1058,4,FALSE)</f>
        <v>М</v>
      </c>
      <c r="D264" s="13">
        <f>VLOOKUP(B264,'личн рез-ты по гонкам_NEW'!$G$1:$M$1058,3,FALSE)</f>
        <v>5144</v>
      </c>
      <c r="E264" s="61">
        <v>3.5945844456196956</v>
      </c>
      <c r="F264" s="128">
        <v>260</v>
      </c>
    </row>
    <row r="265" spans="2:6" x14ac:dyDescent="0.25">
      <c r="B265" s="142" t="s">
        <v>199</v>
      </c>
      <c r="C265" s="13" t="str">
        <f>VLOOKUP(B265,'личн рез-ты по гонкам_NEW'!$G$1:$M$1058,4,FALSE)</f>
        <v>М</v>
      </c>
      <c r="D265" s="13">
        <f>VLOOKUP(B265,'личн рез-ты по гонкам_NEW'!$G$1:$M$1058,3,FALSE)</f>
        <v>0</v>
      </c>
      <c r="E265" s="61">
        <v>3.5847347983502629</v>
      </c>
      <c r="F265" s="128">
        <v>261</v>
      </c>
    </row>
    <row r="266" spans="2:6" x14ac:dyDescent="0.25">
      <c r="B266" s="142" t="s">
        <v>200</v>
      </c>
      <c r="C266" s="13" t="str">
        <f>VLOOKUP(B266,'личн рез-ты по гонкам_NEW'!$G$1:$M$1058,4,FALSE)</f>
        <v>М</v>
      </c>
      <c r="D266" s="13">
        <f>VLOOKUP(B266,'личн рез-ты по гонкам_NEW'!$G$1:$M$1058,3,FALSE)</f>
        <v>0</v>
      </c>
      <c r="E266" s="61">
        <v>3.5803158681281815</v>
      </c>
      <c r="F266" s="128">
        <v>262</v>
      </c>
    </row>
    <row r="267" spans="2:6" x14ac:dyDescent="0.25">
      <c r="B267" s="142" t="s">
        <v>111</v>
      </c>
      <c r="C267" s="13" t="str">
        <f>VLOOKUP(B267,'личн рез-ты по гонкам_NEW'!$G$1:$M$1058,4,FALSE)</f>
        <v>М</v>
      </c>
      <c r="D267" s="13">
        <f>VLOOKUP(B267,'личн рез-ты по гонкам_NEW'!$G$1:$M$1058,3,FALSE)</f>
        <v>0</v>
      </c>
      <c r="E267" s="61">
        <v>3.5750748342974381</v>
      </c>
      <c r="F267" s="128">
        <v>263</v>
      </c>
    </row>
    <row r="268" spans="2:6" x14ac:dyDescent="0.25">
      <c r="B268" s="142" t="s">
        <v>830</v>
      </c>
      <c r="C268" s="13" t="str">
        <f>VLOOKUP(B268,'личн рез-ты по гонкам_NEW'!$G$1:$M$1058,4,FALSE)</f>
        <v>М</v>
      </c>
      <c r="D268" s="13" t="str">
        <f>VLOOKUP(B268,'личн рез-ты по гонкам_NEW'!$G$1:$M$1058,3,FALSE)</f>
        <v/>
      </c>
      <c r="E268" s="61">
        <v>3.5693143978790349</v>
      </c>
      <c r="F268" s="128">
        <v>264</v>
      </c>
    </row>
    <row r="269" spans="2:6" x14ac:dyDescent="0.25">
      <c r="B269" s="142" t="s">
        <v>444</v>
      </c>
      <c r="C269" s="13" t="str">
        <f>VLOOKUP(B269,'личн рез-ты по гонкам_NEW'!$G$1:$M$1058,4,FALSE)</f>
        <v>М</v>
      </c>
      <c r="D269" s="13">
        <f>VLOOKUP(B269,'личн рез-ты по гонкам_NEW'!$G$1:$M$1058,3,FALSE)</f>
        <v>4045</v>
      </c>
      <c r="E269" s="61">
        <v>3.5626152379889842</v>
      </c>
      <c r="F269" s="128">
        <v>265</v>
      </c>
    </row>
    <row r="270" spans="2:6" x14ac:dyDescent="0.25">
      <c r="B270" s="142" t="s">
        <v>576</v>
      </c>
      <c r="C270" s="13" t="str">
        <f>VLOOKUP(B270,'личн рез-ты по гонкам_NEW'!$G$1:$M$1058,4,FALSE)</f>
        <v>М</v>
      </c>
      <c r="D270" s="13">
        <f>VLOOKUP(B270,'личн рез-ты по гонкам_NEW'!$G$1:$M$1058,3,FALSE)</f>
        <v>5468</v>
      </c>
      <c r="E270" s="61">
        <v>3.5347523640254819</v>
      </c>
      <c r="F270" s="128">
        <v>266</v>
      </c>
    </row>
    <row r="271" spans="2:6" x14ac:dyDescent="0.25">
      <c r="B271" s="142" t="s">
        <v>486</v>
      </c>
      <c r="C271" s="13" t="str">
        <f>VLOOKUP(B271,'личн рез-ты по гонкам_NEW'!$G$1:$M$1058,4,FALSE)</f>
        <v>М</v>
      </c>
      <c r="D271" s="13">
        <f>VLOOKUP(B271,'личн рез-ты по гонкам_NEW'!$G$1:$M$1058,3,FALSE)</f>
        <v>3306</v>
      </c>
      <c r="E271" s="61">
        <v>3.5262556855985414</v>
      </c>
      <c r="F271" s="128">
        <v>267</v>
      </c>
    </row>
    <row r="272" spans="2:6" x14ac:dyDescent="0.25">
      <c r="B272" s="142" t="s">
        <v>330</v>
      </c>
      <c r="C272" s="13" t="str">
        <f>VLOOKUP(B272,'личн рез-ты по гонкам_NEW'!$G$1:$M$1058,4,FALSE)</f>
        <v>М</v>
      </c>
      <c r="D272" s="13">
        <f>VLOOKUP(B272,'личн рез-ты по гонкам_NEW'!$G$1:$M$1058,3,FALSE)</f>
        <v>0</v>
      </c>
      <c r="E272" s="61">
        <v>3.513818043064374</v>
      </c>
      <c r="F272" s="128">
        <v>268</v>
      </c>
    </row>
    <row r="273" spans="2:6" x14ac:dyDescent="0.25">
      <c r="B273" s="142" t="s">
        <v>112</v>
      </c>
      <c r="C273" s="13" t="str">
        <f>VLOOKUP(B273,'личн рез-ты по гонкам_NEW'!$G$1:$M$1058,4,FALSE)</f>
        <v>М</v>
      </c>
      <c r="D273" s="13">
        <f>VLOOKUP(B273,'личн рез-ты по гонкам_NEW'!$G$1:$M$1058,3,FALSE)</f>
        <v>0</v>
      </c>
      <c r="E273" s="61">
        <v>3.5134908896307393</v>
      </c>
      <c r="F273" s="128">
        <v>269</v>
      </c>
    </row>
    <row r="274" spans="2:6" x14ac:dyDescent="0.25">
      <c r="B274" s="142" t="s">
        <v>391</v>
      </c>
      <c r="C274" s="13" t="str">
        <f>VLOOKUP(B274,'личн рез-ты по гонкам_NEW'!$G$1:$M$1058,4,FALSE)</f>
        <v>М</v>
      </c>
      <c r="D274" s="13">
        <f>VLOOKUP(B274,'личн рез-ты по гонкам_NEW'!$G$1:$M$1058,3,FALSE)</f>
        <v>5130</v>
      </c>
      <c r="E274" s="61">
        <v>3.5061444173171621</v>
      </c>
      <c r="F274" s="128">
        <v>270</v>
      </c>
    </row>
    <row r="275" spans="2:6" x14ac:dyDescent="0.25">
      <c r="B275" s="142" t="s">
        <v>146</v>
      </c>
      <c r="C275" s="13" t="str">
        <f>VLOOKUP(B275,'личн рез-ты по гонкам_NEW'!$G$1:$M$1058,4,FALSE)</f>
        <v>М</v>
      </c>
      <c r="D275" s="13">
        <f>VLOOKUP(B275,'личн рез-ты по гонкам_NEW'!$G$1:$M$1058,3,FALSE)</f>
        <v>0</v>
      </c>
      <c r="E275" s="61">
        <v>3.4873851009062964</v>
      </c>
      <c r="F275" s="128">
        <v>271</v>
      </c>
    </row>
    <row r="276" spans="2:6" x14ac:dyDescent="0.25">
      <c r="B276" s="142" t="s">
        <v>392</v>
      </c>
      <c r="C276" s="13" t="str">
        <f>VLOOKUP(B276,'личн рез-ты по гонкам_NEW'!$G$1:$M$1058,4,FALSE)</f>
        <v>М</v>
      </c>
      <c r="D276" s="13">
        <f>VLOOKUP(B276,'личн рез-ты по гонкам_NEW'!$G$1:$M$1058,3,FALSE)</f>
        <v>0</v>
      </c>
      <c r="E276" s="61">
        <v>3.4796395250081891</v>
      </c>
      <c r="F276" s="128">
        <v>272</v>
      </c>
    </row>
    <row r="277" spans="2:6" x14ac:dyDescent="0.25">
      <c r="B277" s="142" t="s">
        <v>393</v>
      </c>
      <c r="C277" s="13" t="str">
        <f>VLOOKUP(B277,'личн рез-ты по гонкам_NEW'!$G$1:$M$1058,4,FALSE)</f>
        <v>М</v>
      </c>
      <c r="D277" s="13">
        <f>VLOOKUP(B277,'личн рез-ты по гонкам_NEW'!$G$1:$M$1058,3,FALSE)</f>
        <v>634</v>
      </c>
      <c r="E277" s="61">
        <v>3.4734419318002292</v>
      </c>
      <c r="F277" s="128">
        <v>273</v>
      </c>
    </row>
    <row r="278" spans="2:6" x14ac:dyDescent="0.25">
      <c r="B278" s="142" t="s">
        <v>487</v>
      </c>
      <c r="C278" s="13" t="str">
        <f>VLOOKUP(B278,'личн рез-ты по гонкам_NEW'!$G$1:$M$1058,4,FALSE)</f>
        <v>М</v>
      </c>
      <c r="D278" s="13">
        <f>VLOOKUP(B278,'личн рез-ты по гонкам_NEW'!$G$1:$M$1058,3,FALSE)</f>
        <v>5332</v>
      </c>
      <c r="E278" s="61">
        <v>3.4667125321250034</v>
      </c>
      <c r="F278" s="128">
        <v>274</v>
      </c>
    </row>
    <row r="279" spans="2:6" x14ac:dyDescent="0.25">
      <c r="B279" s="142" t="s">
        <v>538</v>
      </c>
      <c r="C279" s="13" t="str">
        <f>VLOOKUP(B279,'личн рез-ты по гонкам_NEW'!$G$1:$M$1058,4,FALSE)</f>
        <v>М</v>
      </c>
      <c r="D279" s="13">
        <f>VLOOKUP(B279,'личн рез-ты по гонкам_NEW'!$G$1:$M$1058,3,FALSE)</f>
        <v>3330</v>
      </c>
      <c r="E279" s="61">
        <v>3.4596732935252499</v>
      </c>
      <c r="F279" s="128">
        <v>275</v>
      </c>
    </row>
    <row r="280" spans="2:6" x14ac:dyDescent="0.25">
      <c r="B280" s="142" t="s">
        <v>147</v>
      </c>
      <c r="C280" s="13" t="str">
        <f>VLOOKUP(B280,'личн рез-ты по гонкам_NEW'!$G$1:$M$1058,4,FALSE)</f>
        <v>М</v>
      </c>
      <c r="D280" s="13">
        <f>VLOOKUP(B280,'личн рез-ты по гонкам_NEW'!$G$1:$M$1058,3,FALSE)</f>
        <v>0</v>
      </c>
      <c r="E280" s="61">
        <v>3.4593955208317859</v>
      </c>
      <c r="F280" s="128">
        <v>276</v>
      </c>
    </row>
    <row r="281" spans="2:6" x14ac:dyDescent="0.25">
      <c r="B281" s="142" t="s">
        <v>713</v>
      </c>
      <c r="C281" s="13" t="str">
        <f>VLOOKUP(B281,'личн рез-ты по гонкам_NEW'!$G$1:$M$1058,4,FALSE)</f>
        <v>М</v>
      </c>
      <c r="D281" s="13">
        <f>VLOOKUP(B281,'личн рез-ты по гонкам_NEW'!$G$1:$M$1058,3,FALSE)</f>
        <v>0</v>
      </c>
      <c r="E281" s="61">
        <v>3.4215608156794026</v>
      </c>
      <c r="F281" s="128">
        <v>277</v>
      </c>
    </row>
    <row r="282" spans="2:6" x14ac:dyDescent="0.25">
      <c r="B282" s="142" t="s">
        <v>539</v>
      </c>
      <c r="C282" s="13" t="str">
        <f>VLOOKUP(B282,'личн рез-ты по гонкам_NEW'!$G$1:$M$1058,4,FALSE)</f>
        <v>М</v>
      </c>
      <c r="D282" s="13">
        <f>VLOOKUP(B282,'личн рез-ты по гонкам_NEW'!$G$1:$M$1058,3,FALSE)</f>
        <v>0</v>
      </c>
      <c r="E282" s="61">
        <v>3.3798673986221304</v>
      </c>
      <c r="F282" s="128">
        <v>278</v>
      </c>
    </row>
    <row r="283" spans="2:6" x14ac:dyDescent="0.25">
      <c r="B283" s="142" t="s">
        <v>627</v>
      </c>
      <c r="C283" s="13" t="str">
        <f>VLOOKUP(B283,'личн рез-ты по гонкам_NEW'!$G$1:$M$1058,4,FALSE)</f>
        <v>М</v>
      </c>
      <c r="D283" s="13">
        <f>VLOOKUP(B283,'личн рез-ты по гонкам_NEW'!$G$1:$M$1058,3,FALSE)</f>
        <v>683</v>
      </c>
      <c r="E283" s="61">
        <v>3.3765109359848999</v>
      </c>
      <c r="F283" s="128">
        <v>279</v>
      </c>
    </row>
    <row r="284" spans="2:6" x14ac:dyDescent="0.25">
      <c r="B284" s="142" t="s">
        <v>831</v>
      </c>
      <c r="C284" s="13" t="str">
        <f>VLOOKUP(B284,'личн рез-ты по гонкам_NEW'!$G$1:$M$1058,4,FALSE)</f>
        <v>М</v>
      </c>
      <c r="D284" s="13">
        <f>VLOOKUP(B284,'личн рез-ты по гонкам_NEW'!$G$1:$M$1058,3,FALSE)</f>
        <v>201</v>
      </c>
      <c r="E284" s="61">
        <v>3.3674673079847444</v>
      </c>
      <c r="F284" s="128">
        <v>280</v>
      </c>
    </row>
    <row r="285" spans="2:6" x14ac:dyDescent="0.25">
      <c r="B285" s="142" t="s">
        <v>488</v>
      </c>
      <c r="C285" s="13" t="str">
        <f>VLOOKUP(B285,'личн рез-ты по гонкам_NEW'!$G$1:$M$1058,4,FALSE)</f>
        <v>М</v>
      </c>
      <c r="D285" s="13">
        <f>VLOOKUP(B285,'личн рез-ты по гонкам_NEW'!$G$1:$M$1058,3,FALSE)</f>
        <v>0</v>
      </c>
      <c r="E285" s="61">
        <v>3.3630829695101476</v>
      </c>
      <c r="F285" s="128">
        <v>281</v>
      </c>
    </row>
    <row r="286" spans="2:6" x14ac:dyDescent="0.25">
      <c r="B286" s="142" t="s">
        <v>394</v>
      </c>
      <c r="C286" s="13" t="str">
        <f>VLOOKUP(B286,'личн рез-ты по гонкам_NEW'!$G$1:$M$1058,4,FALSE)</f>
        <v>М</v>
      </c>
      <c r="D286" s="13">
        <f>VLOOKUP(B286,'личн рез-ты по гонкам_NEW'!$G$1:$M$1058,3,FALSE)</f>
        <v>5162</v>
      </c>
      <c r="E286" s="61">
        <v>3.2663458615463012</v>
      </c>
      <c r="F286" s="128">
        <v>282</v>
      </c>
    </row>
    <row r="287" spans="2:6" x14ac:dyDescent="0.25">
      <c r="B287" s="142" t="s">
        <v>351</v>
      </c>
      <c r="C287" s="13" t="str">
        <f>VLOOKUP(B287,'личн рез-ты по гонкам_NEW'!$G$1:$M$1058,4,FALSE)</f>
        <v>М</v>
      </c>
      <c r="D287" s="13">
        <f>VLOOKUP(B287,'личн рез-ты по гонкам_NEW'!$G$1:$M$1058,3,FALSE)</f>
        <v>0</v>
      </c>
      <c r="E287" s="61">
        <v>3.2494884308261107</v>
      </c>
      <c r="F287" s="128">
        <v>283</v>
      </c>
    </row>
    <row r="288" spans="2:6" x14ac:dyDescent="0.25">
      <c r="B288" s="142" t="s">
        <v>779</v>
      </c>
      <c r="C288" s="13" t="str">
        <f>VLOOKUP(B288,'личн рез-ты по гонкам_NEW'!$G$1:$M$1058,4,FALSE)</f>
        <v>М</v>
      </c>
      <c r="D288" s="13" t="str">
        <f>VLOOKUP(B288,'личн рез-ты по гонкам_NEW'!$G$1:$M$1058,3,FALSE)</f>
        <v/>
      </c>
      <c r="E288" s="61">
        <v>3.233301863448486</v>
      </c>
      <c r="F288" s="128">
        <v>284</v>
      </c>
    </row>
    <row r="289" spans="2:6" x14ac:dyDescent="0.25">
      <c r="B289" s="142" t="s">
        <v>490</v>
      </c>
      <c r="C289" s="13" t="str">
        <f>VLOOKUP(B289,'личн рез-ты по гонкам_NEW'!$G$1:$M$1058,4,FALSE)</f>
        <v>М</v>
      </c>
      <c r="D289" s="13">
        <f>VLOOKUP(B289,'личн рез-ты по гонкам_NEW'!$G$1:$M$1058,3,FALSE)</f>
        <v>4686</v>
      </c>
      <c r="E289" s="61">
        <v>3.1914787863610981</v>
      </c>
      <c r="F289" s="128">
        <v>285</v>
      </c>
    </row>
    <row r="290" spans="2:6" x14ac:dyDescent="0.25">
      <c r="B290" s="142" t="s">
        <v>148</v>
      </c>
      <c r="C290" s="13" t="str">
        <f>VLOOKUP(B290,'личн рез-ты по гонкам_NEW'!$G$1:$M$1058,4,FALSE)</f>
        <v>М</v>
      </c>
      <c r="D290" s="13">
        <f>VLOOKUP(B290,'личн рез-ты по гонкам_NEW'!$G$1:$M$1058,3,FALSE)</f>
        <v>0</v>
      </c>
      <c r="E290" s="61">
        <v>3.19082641272158</v>
      </c>
      <c r="F290" s="128">
        <v>286</v>
      </c>
    </row>
    <row r="291" spans="2:6" x14ac:dyDescent="0.25">
      <c r="B291" s="142" t="s">
        <v>575</v>
      </c>
      <c r="C291" s="13" t="str">
        <f>VLOOKUP(B291,'личн рез-ты по гонкам_NEW'!$G$1:$M$1058,4,FALSE)</f>
        <v>М</v>
      </c>
      <c r="D291" s="13" t="str">
        <f>VLOOKUP(B291,'личн рез-ты по гонкам_NEW'!$G$1:$M$1058,3,FALSE)</f>
        <v/>
      </c>
      <c r="E291" s="61">
        <v>3.1863272141864072</v>
      </c>
      <c r="F291" s="128">
        <v>287</v>
      </c>
    </row>
    <row r="292" spans="2:6" x14ac:dyDescent="0.25">
      <c r="B292" s="142" t="s">
        <v>149</v>
      </c>
      <c r="C292" s="13" t="str">
        <f>VLOOKUP(B292,'личн рез-ты по гонкам_NEW'!$G$1:$M$1058,4,FALSE)</f>
        <v>М</v>
      </c>
      <c r="D292" s="13">
        <f>VLOOKUP(B292,'личн рез-ты по гонкам_NEW'!$G$1:$M$1058,3,FALSE)</f>
        <v>0</v>
      </c>
      <c r="E292" s="61">
        <v>3.1501117848708313</v>
      </c>
      <c r="F292" s="128">
        <v>288</v>
      </c>
    </row>
    <row r="293" spans="2:6" x14ac:dyDescent="0.25">
      <c r="B293" s="142" t="s">
        <v>205</v>
      </c>
      <c r="C293" s="13" t="str">
        <f>VLOOKUP(B293,'личн рез-ты по гонкам_NEW'!$G$1:$M$1058,4,FALSE)</f>
        <v>М</v>
      </c>
      <c r="D293" s="13">
        <f>VLOOKUP(B293,'личн рез-ты по гонкам_NEW'!$G$1:$M$1058,3,FALSE)</f>
        <v>0</v>
      </c>
      <c r="E293" s="61">
        <v>3.1179503740943377</v>
      </c>
      <c r="F293" s="128">
        <v>289</v>
      </c>
    </row>
    <row r="294" spans="2:6" x14ac:dyDescent="0.25">
      <c r="B294" s="142" t="s">
        <v>279</v>
      </c>
      <c r="C294" s="13" t="str">
        <f>VLOOKUP(B294,'личн рез-ты по гонкам_NEW'!$G$1:$M$1058,4,FALSE)</f>
        <v>М</v>
      </c>
      <c r="D294" s="13">
        <f>VLOOKUP(B294,'личн рез-ты по гонкам_NEW'!$G$1:$M$1058,3,FALSE)</f>
        <v>0</v>
      </c>
      <c r="E294" s="61">
        <v>3.1168872706732529</v>
      </c>
      <c r="F294" s="128">
        <v>290</v>
      </c>
    </row>
    <row r="295" spans="2:6" x14ac:dyDescent="0.25">
      <c r="B295" s="142" t="s">
        <v>780</v>
      </c>
      <c r="C295" s="41" t="str">
        <f>VLOOKUP(B295,'личн рез-ты по гонкам_NEW'!$G$1:$M$1058,4,FALSE)</f>
        <v>М</v>
      </c>
      <c r="D295" s="41">
        <f>VLOOKUP(B295,'личн рез-ты по гонкам_NEW'!$G$1:$M$1058,3,FALSE)</f>
        <v>1510</v>
      </c>
      <c r="E295" s="61">
        <v>3.1140999371565203</v>
      </c>
      <c r="F295" s="128">
        <v>291</v>
      </c>
    </row>
    <row r="296" spans="2:6" x14ac:dyDescent="0.25">
      <c r="B296" s="142" t="s">
        <v>395</v>
      </c>
      <c r="C296" s="13" t="str">
        <f>VLOOKUP(B296,'личн рез-ты по гонкам_NEW'!$G$1:$M$1058,4,FALSE)</f>
        <v>М</v>
      </c>
      <c r="D296" s="13">
        <f>VLOOKUP(B296,'личн рез-ты по гонкам_NEW'!$G$1:$M$1058,3,FALSE)</f>
        <v>5153</v>
      </c>
      <c r="E296" s="61">
        <v>3.0989308871910053</v>
      </c>
      <c r="F296" s="128">
        <v>292</v>
      </c>
    </row>
    <row r="297" spans="2:6" x14ac:dyDescent="0.25">
      <c r="B297" s="142" t="s">
        <v>781</v>
      </c>
      <c r="C297" s="13" t="str">
        <f>VLOOKUP(B297,'личн рез-ты по гонкам_NEW'!$G$1:$M$1058,4,FALSE)</f>
        <v>М</v>
      </c>
      <c r="D297" s="13">
        <f>VLOOKUP(B297,'личн рез-ты по гонкам_NEW'!$G$1:$M$1058,3,FALSE)</f>
        <v>4557</v>
      </c>
      <c r="E297" s="61">
        <v>3.0566918484344057</v>
      </c>
      <c r="F297" s="128">
        <v>293</v>
      </c>
    </row>
    <row r="298" spans="2:6" x14ac:dyDescent="0.25">
      <c r="B298" s="142" t="s">
        <v>458</v>
      </c>
      <c r="C298" s="13" t="str">
        <f>VLOOKUP(B298,'личн рез-ты по гонкам_NEW'!$G$1:$M$1058,4,FALSE)</f>
        <v>М</v>
      </c>
      <c r="D298" s="13">
        <f>VLOOKUP(B298,'личн рез-ты по гонкам_NEW'!$G$1:$M$1058,3,FALSE)</f>
        <v>482</v>
      </c>
      <c r="E298" s="61">
        <v>3.0542421778050368</v>
      </c>
      <c r="F298" s="128">
        <v>294</v>
      </c>
    </row>
    <row r="299" spans="2:6" x14ac:dyDescent="0.25">
      <c r="B299" s="142" t="s">
        <v>492</v>
      </c>
      <c r="C299" s="13" t="str">
        <f>VLOOKUP(B299,'личн рез-ты по гонкам_NEW'!$G$1:$M$1058,4,FALSE)</f>
        <v>М</v>
      </c>
      <c r="D299" s="13">
        <f>VLOOKUP(B299,'личн рез-ты по гонкам_NEW'!$G$1:$M$1058,3,FALSE)</f>
        <v>798</v>
      </c>
      <c r="E299" s="61">
        <v>3.0240232272844119</v>
      </c>
      <c r="F299" s="128">
        <v>295</v>
      </c>
    </row>
    <row r="300" spans="2:6" x14ac:dyDescent="0.25">
      <c r="B300" s="142" t="s">
        <v>639</v>
      </c>
      <c r="C300" s="13" t="str">
        <f>VLOOKUP(B300,'личн рез-ты по гонкам_NEW'!$G$1:$M$1058,4,FALSE)</f>
        <v>М</v>
      </c>
      <c r="D300" s="13">
        <f>VLOOKUP(B300,'личн рез-ты по гонкам_NEW'!$G$1:$M$1058,3,FALSE)</f>
        <v>4382</v>
      </c>
      <c r="E300" s="61">
        <v>2.9720512617538457</v>
      </c>
      <c r="F300" s="128">
        <v>296</v>
      </c>
    </row>
    <row r="301" spans="2:6" x14ac:dyDescent="0.25">
      <c r="B301" s="142" t="s">
        <v>620</v>
      </c>
      <c r="C301" s="13" t="str">
        <f>VLOOKUP(B301,'личн рез-ты по гонкам_NEW'!$G$1:$M$1058,4,FALSE)</f>
        <v>М</v>
      </c>
      <c r="D301" s="13">
        <f>VLOOKUP(B301,'личн рез-ты по гонкам_NEW'!$G$1:$M$1058,3,FALSE)</f>
        <v>5622</v>
      </c>
      <c r="E301" s="61">
        <v>2.9720512617538457</v>
      </c>
      <c r="F301" s="128">
        <v>297</v>
      </c>
    </row>
    <row r="302" spans="2:6" x14ac:dyDescent="0.25">
      <c r="B302" s="142" t="s">
        <v>151</v>
      </c>
      <c r="C302" s="13" t="str">
        <f>VLOOKUP(B302,'личн рез-ты по гонкам_NEW'!$G$1:$M$1058,4,FALSE)</f>
        <v>М</v>
      </c>
      <c r="D302" s="13">
        <f>VLOOKUP(B302,'личн рез-ты по гонкам_NEW'!$G$1:$M$1058,3,FALSE)</f>
        <v>0</v>
      </c>
      <c r="E302" s="61">
        <v>2.9437341890528406</v>
      </c>
      <c r="F302" s="128">
        <v>298</v>
      </c>
    </row>
    <row r="303" spans="2:6" x14ac:dyDescent="0.25">
      <c r="B303" s="142" t="s">
        <v>207</v>
      </c>
      <c r="C303" s="13" t="str">
        <f>VLOOKUP(B303,'личн рез-ты по гонкам_NEW'!$G$1:$M$1058,4,FALSE)</f>
        <v>М</v>
      </c>
      <c r="D303" s="13">
        <f>VLOOKUP(B303,'личн рез-ты по гонкам_NEW'!$G$1:$M$1058,3,FALSE)</f>
        <v>0</v>
      </c>
      <c r="E303" s="61">
        <v>2.9070638235352124</v>
      </c>
      <c r="F303" s="128">
        <v>299</v>
      </c>
    </row>
    <row r="304" spans="2:6" x14ac:dyDescent="0.25">
      <c r="B304" s="142" t="s">
        <v>152</v>
      </c>
      <c r="C304" s="13" t="str">
        <f>VLOOKUP(B304,'личн рез-ты по гонкам_NEW'!$G$1:$M$1058,4,FALSE)</f>
        <v>М</v>
      </c>
      <c r="D304" s="13">
        <f>VLOOKUP(B304,'личн рез-ты по гонкам_NEW'!$G$1:$M$1058,3,FALSE)</f>
        <v>0</v>
      </c>
      <c r="E304" s="61">
        <v>2.904795713399495</v>
      </c>
      <c r="F304" s="128">
        <v>300</v>
      </c>
    </row>
    <row r="305" spans="2:6" x14ac:dyDescent="0.25">
      <c r="B305" s="142" t="s">
        <v>722</v>
      </c>
      <c r="C305" s="13" t="str">
        <f>VLOOKUP(B305,'личн рез-ты по гонкам_NEW'!$G$1:$M$1058,4,FALSE)</f>
        <v>М</v>
      </c>
      <c r="D305" s="13">
        <f>VLOOKUP(B305,'личн рез-ты по гонкам_NEW'!$G$1:$M$1058,3,FALSE)</f>
        <v>2534</v>
      </c>
      <c r="E305" s="61">
        <v>2.8752480800292184</v>
      </c>
      <c r="F305" s="128">
        <v>301</v>
      </c>
    </row>
    <row r="306" spans="2:6" x14ac:dyDescent="0.25">
      <c r="B306" s="142" t="s">
        <v>208</v>
      </c>
      <c r="C306" s="13" t="str">
        <f>VLOOKUP(B306,'личн рез-ты по гонкам_NEW'!$G$1:$M$1058,4,FALSE)</f>
        <v>М</v>
      </c>
      <c r="D306" s="13">
        <f>VLOOKUP(B306,'личн рез-ты по гонкам_NEW'!$G$1:$M$1058,3,FALSE)</f>
        <v>0</v>
      </c>
      <c r="E306" s="61">
        <v>2.872226986023577</v>
      </c>
      <c r="F306" s="128">
        <v>302</v>
      </c>
    </row>
    <row r="307" spans="2:6" x14ac:dyDescent="0.25">
      <c r="B307" s="142" t="s">
        <v>297</v>
      </c>
      <c r="C307" s="13" t="str">
        <f>VLOOKUP(B307,'личн рез-ты по гонкам_NEW'!$G$1:$M$1058,4,FALSE)</f>
        <v>М</v>
      </c>
      <c r="D307" s="13">
        <f>VLOOKUP(B307,'личн рез-ты по гонкам_NEW'!$G$1:$M$1058,3,FALSE)</f>
        <v>0</v>
      </c>
      <c r="E307" s="61">
        <v>2.8601929130789703</v>
      </c>
      <c r="F307" s="128">
        <v>303</v>
      </c>
    </row>
    <row r="308" spans="2:6" x14ac:dyDescent="0.25">
      <c r="B308" s="142" t="s">
        <v>165</v>
      </c>
      <c r="C308" s="13" t="str">
        <f>VLOOKUP(B308,'личн рез-ты по гонкам_NEW'!$G$1:$M$1058,4,FALSE)</f>
        <v>М</v>
      </c>
      <c r="D308" s="13">
        <f>VLOOKUP(B308,'личн рез-ты по гонкам_NEW'!$G$1:$M$1058,3,FALSE)</f>
        <v>4970</v>
      </c>
      <c r="E308" s="61">
        <v>2.8374861877562729</v>
      </c>
      <c r="F308" s="128">
        <v>304</v>
      </c>
    </row>
    <row r="309" spans="2:6" x14ac:dyDescent="0.25">
      <c r="B309" s="142" t="s">
        <v>710</v>
      </c>
      <c r="C309" s="13" t="str">
        <f>VLOOKUP(B309,'личн рез-ты по гонкам_NEW'!$G$1:$M$1058,4,FALSE)</f>
        <v>М</v>
      </c>
      <c r="D309" s="13">
        <f>VLOOKUP(B309,'личн рез-ты по гонкам_NEW'!$G$1:$M$1058,3,FALSE)</f>
        <v>0</v>
      </c>
      <c r="E309" s="61">
        <v>2.8280406980796555</v>
      </c>
      <c r="F309" s="128">
        <v>305</v>
      </c>
    </row>
    <row r="310" spans="2:6" x14ac:dyDescent="0.25">
      <c r="B310" s="142" t="s">
        <v>225</v>
      </c>
      <c r="C310" s="13" t="str">
        <f>VLOOKUP(B310,'личн рез-ты по гонкам_NEW'!$G$1:$M$1058,4,FALSE)</f>
        <v>М</v>
      </c>
      <c r="D310" s="13">
        <f>VLOOKUP(B310,'личн рез-ты по гонкам_NEW'!$G$1:$M$1058,3,FALSE)</f>
        <v>4458</v>
      </c>
      <c r="E310" s="61">
        <v>2.7786692215145798</v>
      </c>
      <c r="F310" s="128">
        <v>306</v>
      </c>
    </row>
    <row r="311" spans="2:6" x14ac:dyDescent="0.25">
      <c r="B311" s="142" t="s">
        <v>211</v>
      </c>
      <c r="C311" s="13" t="str">
        <f>VLOOKUP(B311,'личн рез-ты по гонкам_NEW'!$G$1:$M$1058,4,FALSE)</f>
        <v>М</v>
      </c>
      <c r="D311" s="13">
        <f>VLOOKUP(B311,'личн рез-ты по гонкам_NEW'!$G$1:$M$1058,3,FALSE)</f>
        <v>0</v>
      </c>
      <c r="E311" s="61">
        <v>2.7696923689338835</v>
      </c>
      <c r="F311" s="128">
        <v>307</v>
      </c>
    </row>
    <row r="312" spans="2:6" x14ac:dyDescent="0.25">
      <c r="B312" s="142" t="s">
        <v>212</v>
      </c>
      <c r="C312" s="13" t="str">
        <f>VLOOKUP(B312,'личн рез-ты по гонкам_NEW'!$G$1:$M$1058,4,FALSE)</f>
        <v>М</v>
      </c>
      <c r="D312" s="13">
        <f>VLOOKUP(B312,'личн рез-ты по гонкам_NEW'!$G$1:$M$1058,3,FALSE)</f>
        <v>0</v>
      </c>
      <c r="E312" s="61">
        <v>2.7660375032659004</v>
      </c>
      <c r="F312" s="128">
        <v>308</v>
      </c>
    </row>
    <row r="313" spans="2:6" x14ac:dyDescent="0.25">
      <c r="B313" s="142" t="s">
        <v>782</v>
      </c>
      <c r="C313" s="13" t="str">
        <f>VLOOKUP(B313,'личн рез-ты по гонкам_NEW'!$G$1:$M$1058,4,FALSE)</f>
        <v>М</v>
      </c>
      <c r="D313" s="13">
        <f>VLOOKUP(B313,'личн рез-ты по гонкам_NEW'!$G$1:$M$1058,3,FALSE)</f>
        <v>2629</v>
      </c>
      <c r="E313" s="61">
        <v>2.7364909753795783</v>
      </c>
      <c r="F313" s="128">
        <v>309</v>
      </c>
    </row>
    <row r="314" spans="2:6" x14ac:dyDescent="0.25">
      <c r="B314" s="142" t="s">
        <v>270</v>
      </c>
      <c r="C314" s="13" t="str">
        <f>VLOOKUP(B314,'личн рез-ты по гонкам_NEW'!$G$1:$M$1058,4,FALSE)</f>
        <v>М</v>
      </c>
      <c r="D314" s="13">
        <f>VLOOKUP(B314,'личн рез-ты по гонкам_NEW'!$G$1:$M$1058,3,FALSE)</f>
        <v>5095</v>
      </c>
      <c r="E314" s="61">
        <v>2.7134186423471967</v>
      </c>
      <c r="F314" s="128">
        <v>310</v>
      </c>
    </row>
    <row r="315" spans="2:6" x14ac:dyDescent="0.25">
      <c r="B315" s="142" t="s">
        <v>783</v>
      </c>
      <c r="C315" s="13" t="str">
        <f>VLOOKUP(B315,'личн рез-ты по гонкам_NEW'!$G$1:$M$1058,4,FALSE)</f>
        <v>М</v>
      </c>
      <c r="D315" s="13">
        <f>VLOOKUP(B315,'личн рез-ты по гонкам_NEW'!$G$1:$M$1058,3,FALSE)</f>
        <v>5528</v>
      </c>
      <c r="E315" s="61">
        <v>2.6973544712754052</v>
      </c>
      <c r="F315" s="128">
        <v>311</v>
      </c>
    </row>
    <row r="316" spans="2:6" x14ac:dyDescent="0.25">
      <c r="B316" s="142" t="s">
        <v>244</v>
      </c>
      <c r="C316" s="13" t="str">
        <f>VLOOKUP(B316,'личн рез-ты по гонкам_NEW'!$G$1:$M$1058,4,FALSE)</f>
        <v>М</v>
      </c>
      <c r="D316" s="13">
        <f>VLOOKUP(B316,'личн рез-ты по гонкам_NEW'!$G$1:$M$1058,3,FALSE)</f>
        <v>4029</v>
      </c>
      <c r="E316" s="61">
        <v>2.6823569697092617</v>
      </c>
      <c r="F316" s="128">
        <v>312</v>
      </c>
    </row>
    <row r="317" spans="2:6" x14ac:dyDescent="0.25">
      <c r="B317" s="142" t="s">
        <v>362</v>
      </c>
      <c r="C317" s="13" t="str">
        <f>VLOOKUP(B317,'личн рез-ты по гонкам_NEW'!$G$1:$M$1058,4,FALSE)</f>
        <v>М</v>
      </c>
      <c r="D317" s="13">
        <f>VLOOKUP(B317,'личн рез-ты по гонкам_NEW'!$G$1:$M$1058,3,FALSE)</f>
        <v>2929</v>
      </c>
      <c r="E317" s="61">
        <v>2.6813307869955181</v>
      </c>
      <c r="F317" s="128">
        <v>313</v>
      </c>
    </row>
    <row r="318" spans="2:6" x14ac:dyDescent="0.25">
      <c r="B318" s="142" t="s">
        <v>714</v>
      </c>
      <c r="C318" s="13" t="str">
        <f>VLOOKUP(B318,'личн рез-ты по гонкам_NEW'!$G$1:$M$1058,4,FALSE)</f>
        <v>М</v>
      </c>
      <c r="D318" s="13">
        <f>VLOOKUP(B318,'личн рез-ты по гонкам_NEW'!$G$1:$M$1058,3,FALSE)</f>
        <v>0</v>
      </c>
      <c r="E318" s="61">
        <v>2.6795728082897878</v>
      </c>
      <c r="F318" s="128">
        <v>314</v>
      </c>
    </row>
    <row r="319" spans="2:6" x14ac:dyDescent="0.25">
      <c r="B319" s="142" t="s">
        <v>573</v>
      </c>
      <c r="C319" s="13" t="str">
        <f>VLOOKUP(B319,'личн рез-ты по гонкам_NEW'!$G$1:$M$1058,4,FALSE)</f>
        <v>М</v>
      </c>
      <c r="D319" s="13" t="str">
        <f>VLOOKUP(B319,'личн рез-ты по гонкам_NEW'!$G$1:$M$1058,3,FALSE)</f>
        <v/>
      </c>
      <c r="E319" s="61">
        <v>2.67685552291826</v>
      </c>
      <c r="F319" s="128">
        <v>315</v>
      </c>
    </row>
    <row r="320" spans="2:6" x14ac:dyDescent="0.25">
      <c r="B320" s="142" t="s">
        <v>514</v>
      </c>
      <c r="C320" s="13" t="str">
        <f>VLOOKUP(B320,'личн рез-ты по гонкам_NEW'!$G$1:$M$1058,4,FALSE)</f>
        <v>М</v>
      </c>
      <c r="D320" s="13">
        <f>VLOOKUP(B320,'личн рез-ты по гонкам_NEW'!$G$1:$M$1058,3,FALSE)</f>
        <v>5283</v>
      </c>
      <c r="E320" s="61">
        <v>2.6650480592180248</v>
      </c>
      <c r="F320" s="128">
        <v>316</v>
      </c>
    </row>
    <row r="321" spans="2:6" x14ac:dyDescent="0.25">
      <c r="B321" s="142" t="s">
        <v>170</v>
      </c>
      <c r="C321" s="13" t="str">
        <f>VLOOKUP(B321,'личн рез-ты по гонкам_NEW'!$G$1:$M$1058,4,FALSE)</f>
        <v>М</v>
      </c>
      <c r="D321" s="13">
        <f>VLOOKUP(B321,'личн рез-ты по гонкам_NEW'!$G$1:$M$1058,3,FALSE)</f>
        <v>4589</v>
      </c>
      <c r="E321" s="61">
        <v>2.664937310006692</v>
      </c>
      <c r="F321" s="128">
        <v>317</v>
      </c>
    </row>
    <row r="322" spans="2:6" x14ac:dyDescent="0.25">
      <c r="B322" s="142" t="s">
        <v>547</v>
      </c>
      <c r="C322" s="13" t="str">
        <f>VLOOKUP(B322,'личн рез-ты по гонкам_NEW'!$G$1:$M$1058,4,FALSE)</f>
        <v>М</v>
      </c>
      <c r="D322" s="13">
        <f>VLOOKUP(B322,'личн рез-ты по гонкам_NEW'!$G$1:$M$1058,3,FALSE)</f>
        <v>5368</v>
      </c>
      <c r="E322" s="61">
        <v>2.6611585883156446</v>
      </c>
      <c r="F322" s="128">
        <v>318</v>
      </c>
    </row>
    <row r="323" spans="2:6" x14ac:dyDescent="0.25">
      <c r="B323" s="142" t="s">
        <v>235</v>
      </c>
      <c r="C323" s="13" t="str">
        <f>VLOOKUP(B323,'личн рез-ты по гонкам_NEW'!$G$1:$M$1058,4,FALSE)</f>
        <v>М</v>
      </c>
      <c r="D323" s="13">
        <f>VLOOKUP(B323,'личн рез-ты по гонкам_NEW'!$G$1:$M$1058,3,FALSE)</f>
        <v>3028</v>
      </c>
      <c r="E323" s="61">
        <v>2.640241475720809</v>
      </c>
      <c r="F323" s="128">
        <v>319</v>
      </c>
    </row>
    <row r="324" spans="2:6" x14ac:dyDescent="0.25">
      <c r="B324" s="142" t="s">
        <v>493</v>
      </c>
      <c r="C324" s="13" t="str">
        <f>VLOOKUP(B324,'личн рез-ты по гонкам_NEW'!$G$1:$M$1058,4,FALSE)</f>
        <v>М</v>
      </c>
      <c r="D324" s="13">
        <f>VLOOKUP(B324,'личн рез-ты по гонкам_NEW'!$G$1:$M$1058,3,FALSE)</f>
        <v>820</v>
      </c>
      <c r="E324" s="61">
        <v>2.6267734852305336</v>
      </c>
      <c r="F324" s="128">
        <v>320</v>
      </c>
    </row>
    <row r="325" spans="2:6" x14ac:dyDescent="0.25">
      <c r="B325" s="142" t="s">
        <v>515</v>
      </c>
      <c r="C325" s="13" t="str">
        <f>VLOOKUP(B325,'личн рез-ты по гонкам_NEW'!$G$1:$M$1058,4,FALSE)</f>
        <v>М</v>
      </c>
      <c r="D325" s="13">
        <f>VLOOKUP(B325,'личн рез-ты по гонкам_NEW'!$G$1:$M$1058,3,FALSE)</f>
        <v>279</v>
      </c>
      <c r="E325" s="61">
        <v>2.6240822422799628</v>
      </c>
      <c r="F325" s="128">
        <v>321</v>
      </c>
    </row>
    <row r="326" spans="2:6" x14ac:dyDescent="0.25">
      <c r="B326" s="142" t="s">
        <v>397</v>
      </c>
      <c r="C326" s="13" t="str">
        <f>VLOOKUP(B326,'личн рез-ты по гонкам_NEW'!$G$1:$M$1058,4,FALSE)</f>
        <v>М</v>
      </c>
      <c r="D326" s="13">
        <f>VLOOKUP(B326,'личн рез-ты по гонкам_NEW'!$G$1:$M$1058,3,FALSE)</f>
        <v>5134</v>
      </c>
      <c r="E326" s="61">
        <v>2.6138173591314864</v>
      </c>
      <c r="F326" s="128">
        <v>322</v>
      </c>
    </row>
    <row r="327" spans="2:6" x14ac:dyDescent="0.25">
      <c r="B327" s="142" t="s">
        <v>352</v>
      </c>
      <c r="C327" s="13" t="str">
        <f>VLOOKUP(B327,'личн рез-ты по гонкам_NEW'!$G$1:$M$1058,4,FALSE)</f>
        <v>М</v>
      </c>
      <c r="D327" s="13">
        <f>VLOOKUP(B327,'личн рез-ты по гонкам_NEW'!$G$1:$M$1058,3,FALSE)</f>
        <v>5185</v>
      </c>
      <c r="E327" s="61">
        <v>2.6031628721202793</v>
      </c>
      <c r="F327" s="128">
        <v>323</v>
      </c>
    </row>
    <row r="328" spans="2:6" x14ac:dyDescent="0.25">
      <c r="B328" s="142" t="s">
        <v>652</v>
      </c>
      <c r="C328" s="13" t="str">
        <f>VLOOKUP(B328,'личн рез-ты по гонкам_NEW'!$G$1:$M$1058,4,FALSE)</f>
        <v>М</v>
      </c>
      <c r="D328" s="13">
        <f>VLOOKUP(B328,'личн рез-ты по гонкам_NEW'!$G$1:$M$1058,3,FALSE)</f>
        <v>0</v>
      </c>
      <c r="E328" s="61">
        <v>2.6008497383150733</v>
      </c>
      <c r="F328" s="128">
        <v>324</v>
      </c>
    </row>
    <row r="329" spans="2:6" x14ac:dyDescent="0.25">
      <c r="B329" s="142" t="s">
        <v>399</v>
      </c>
      <c r="C329" s="13" t="str">
        <f>VLOOKUP(B329,'личн рез-ты по гонкам_NEW'!$G$1:$M$1058,4,FALSE)</f>
        <v>М</v>
      </c>
      <c r="D329" s="13">
        <f>VLOOKUP(B329,'личн рез-ты по гонкам_NEW'!$G$1:$M$1058,3,FALSE)</f>
        <v>0</v>
      </c>
      <c r="E329" s="61">
        <v>2.5822955425699572</v>
      </c>
      <c r="F329" s="128">
        <v>325</v>
      </c>
    </row>
    <row r="330" spans="2:6" x14ac:dyDescent="0.25">
      <c r="B330" s="142" t="s">
        <v>636</v>
      </c>
      <c r="C330" s="13" t="str">
        <f>VLOOKUP(B330,'личн рез-ты по гонкам_NEW'!$G$1:$M$1058,4,FALSE)</f>
        <v>М</v>
      </c>
      <c r="D330" s="13">
        <f>VLOOKUP(B330,'личн рез-ты по гонкам_NEW'!$G$1:$M$1058,3,FALSE)</f>
        <v>5593</v>
      </c>
      <c r="E330" s="61">
        <v>2.574916722831575</v>
      </c>
      <c r="F330" s="128">
        <v>326</v>
      </c>
    </row>
    <row r="331" spans="2:6" x14ac:dyDescent="0.25">
      <c r="B331" s="142" t="s">
        <v>153</v>
      </c>
      <c r="C331" s="13" t="str">
        <f>VLOOKUP(B331,'личн рез-ты по гонкам_NEW'!$G$1:$M$1058,4,FALSE)</f>
        <v>М</v>
      </c>
      <c r="D331" s="13">
        <f>VLOOKUP(B331,'личн рез-ты по гонкам_NEW'!$G$1:$M$1058,3,FALSE)</f>
        <v>0</v>
      </c>
      <c r="E331" s="61">
        <v>2.571985309299428</v>
      </c>
      <c r="F331" s="128">
        <v>327</v>
      </c>
    </row>
    <row r="332" spans="2:6" x14ac:dyDescent="0.25">
      <c r="B332" s="142" t="s">
        <v>516</v>
      </c>
      <c r="C332" s="13" t="str">
        <f>VLOOKUP(B332,'личн рез-ты по гонкам_NEW'!$G$1:$M$1058,4,FALSE)</f>
        <v>М</v>
      </c>
      <c r="D332" s="13">
        <f>VLOOKUP(B332,'личн рез-ты по гонкам_NEW'!$G$1:$M$1058,3,FALSE)</f>
        <v>5263</v>
      </c>
      <c r="E332" s="61">
        <v>2.5719805032888647</v>
      </c>
      <c r="F332" s="128">
        <v>328</v>
      </c>
    </row>
    <row r="333" spans="2:6" x14ac:dyDescent="0.25">
      <c r="B333" s="142" t="s">
        <v>240</v>
      </c>
      <c r="C333" s="13" t="str">
        <f>VLOOKUP(B333,'личн рез-ты по гонкам_NEW'!$G$1:$M$1058,4,FALSE)</f>
        <v>М</v>
      </c>
      <c r="D333" s="13">
        <f>VLOOKUP(B333,'личн рез-ты по гонкам_NEW'!$G$1:$M$1058,3,FALSE)</f>
        <v>5184</v>
      </c>
      <c r="E333" s="61">
        <v>2.5669983785888064</v>
      </c>
      <c r="F333" s="128">
        <v>329</v>
      </c>
    </row>
    <row r="334" spans="2:6" x14ac:dyDescent="0.25">
      <c r="B334" s="142" t="s">
        <v>154</v>
      </c>
      <c r="C334" s="13" t="str">
        <f>VLOOKUP(B334,'личн рез-ты по гонкам_NEW'!$G$1:$M$1058,4,FALSE)</f>
        <v>М</v>
      </c>
      <c r="D334" s="13">
        <f>VLOOKUP(B334,'личн рез-ты по гонкам_NEW'!$G$1:$M$1058,3,FALSE)</f>
        <v>0</v>
      </c>
      <c r="E334" s="61">
        <v>2.5653002009459787</v>
      </c>
      <c r="F334" s="128">
        <v>330</v>
      </c>
    </row>
    <row r="335" spans="2:6" x14ac:dyDescent="0.25">
      <c r="B335" s="142" t="s">
        <v>303</v>
      </c>
      <c r="C335" s="13" t="str">
        <f>VLOOKUP(B335,'личн рез-ты по гонкам_NEW'!$G$1:$M$1058,4,FALSE)</f>
        <v>М</v>
      </c>
      <c r="D335" s="13">
        <f>VLOOKUP(B335,'личн рез-ты по гонкам_NEW'!$G$1:$M$1058,3,FALSE)</f>
        <v>4203</v>
      </c>
      <c r="E335" s="61">
        <v>2.5490623236072842</v>
      </c>
      <c r="F335" s="128">
        <v>331</v>
      </c>
    </row>
    <row r="336" spans="2:6" x14ac:dyDescent="0.25">
      <c r="B336" s="142" t="s">
        <v>583</v>
      </c>
      <c r="C336" s="13" t="str">
        <f>VLOOKUP(B336,'личн рез-ты по гонкам_NEW'!$G$1:$M$1058,4,FALSE)</f>
        <v>М</v>
      </c>
      <c r="D336" s="13" t="str">
        <f>VLOOKUP(B336,'личн рез-ты по гонкам_NEW'!$G$1:$M$1058,3,FALSE)</f>
        <v/>
      </c>
      <c r="E336" s="61">
        <v>2.5449662905458474</v>
      </c>
      <c r="F336" s="128">
        <v>332</v>
      </c>
    </row>
    <row r="337" spans="2:6" x14ac:dyDescent="0.25">
      <c r="B337" s="142" t="s">
        <v>261</v>
      </c>
      <c r="C337" s="13" t="str">
        <f>VLOOKUP(B337,'личн рез-ты по гонкам_NEW'!$G$1:$M$1058,4,FALSE)</f>
        <v>М</v>
      </c>
      <c r="D337" s="13">
        <f>VLOOKUP(B337,'личн рез-ты по гонкам_NEW'!$G$1:$M$1058,3,FALSE)</f>
        <v>0</v>
      </c>
      <c r="E337" s="61">
        <v>2.5346024947932957</v>
      </c>
      <c r="F337" s="128">
        <v>333</v>
      </c>
    </row>
    <row r="338" spans="2:6" x14ac:dyDescent="0.25">
      <c r="B338" s="142" t="s">
        <v>448</v>
      </c>
      <c r="C338" s="13" t="str">
        <f>VLOOKUP(B338,'личн рез-ты по гонкам_NEW'!$G$1:$M$1058,4,FALSE)</f>
        <v>М</v>
      </c>
      <c r="D338" s="13">
        <f>VLOOKUP(B338,'личн рез-ты по гонкам_NEW'!$G$1:$M$1058,3,FALSE)</f>
        <v>4627</v>
      </c>
      <c r="E338" s="61">
        <v>2.5339162467229461</v>
      </c>
      <c r="F338" s="128">
        <v>334</v>
      </c>
    </row>
    <row r="339" spans="2:6" x14ac:dyDescent="0.25">
      <c r="B339" s="142" t="s">
        <v>784</v>
      </c>
      <c r="C339" s="13" t="str">
        <f>VLOOKUP(B339,'личн рез-ты по гонкам_NEW'!$G$1:$M$1058,4,FALSE)</f>
        <v>М</v>
      </c>
      <c r="D339" s="13">
        <f>VLOOKUP(B339,'личн рез-ты по гонкам_NEW'!$G$1:$M$1058,3,FALSE)</f>
        <v>3449</v>
      </c>
      <c r="E339" s="61">
        <v>2.5242600998287377</v>
      </c>
      <c r="F339" s="128">
        <v>335</v>
      </c>
    </row>
    <row r="340" spans="2:6" x14ac:dyDescent="0.25">
      <c r="B340" s="142" t="s">
        <v>401</v>
      </c>
      <c r="C340" s="13" t="str">
        <f>VLOOKUP(B340,'личн рез-ты по гонкам_NEW'!$G$1:$M$1058,4,FALSE)</f>
        <v>М</v>
      </c>
      <c r="D340" s="13">
        <f>VLOOKUP(B340,'личн рез-ты по гонкам_NEW'!$G$1:$M$1058,3,FALSE)</f>
        <v>0</v>
      </c>
      <c r="E340" s="61">
        <v>2.4974854829931101</v>
      </c>
      <c r="F340" s="128">
        <v>336</v>
      </c>
    </row>
    <row r="341" spans="2:6" x14ac:dyDescent="0.25">
      <c r="B341" s="142" t="s">
        <v>715</v>
      </c>
      <c r="C341" s="13" t="str">
        <f>VLOOKUP(B341,'личн рез-ты по гонкам_NEW'!$G$1:$M$1058,4,FALSE)</f>
        <v>М</v>
      </c>
      <c r="D341" s="13">
        <f>VLOOKUP(B341,'личн рез-ты по гонкам_NEW'!$G$1:$M$1058,3,FALSE)</f>
        <v>5127</v>
      </c>
      <c r="E341" s="61">
        <v>2.4785824093753721</v>
      </c>
      <c r="F341" s="128">
        <v>337</v>
      </c>
    </row>
    <row r="342" spans="2:6" x14ac:dyDescent="0.25">
      <c r="B342" s="142" t="s">
        <v>785</v>
      </c>
      <c r="C342" s="13" t="str">
        <f>VLOOKUP(B342,'личн рез-ты по гонкам_NEW'!$G$1:$M$1058,4,FALSE)</f>
        <v>М</v>
      </c>
      <c r="D342" s="13" t="str">
        <f>VLOOKUP(B342,'личн рез-ты по гонкам_NEW'!$G$1:$M$1058,3,FALSE)</f>
        <v/>
      </c>
      <c r="E342" s="61">
        <v>2.4611288692332476</v>
      </c>
      <c r="F342" s="128">
        <v>338</v>
      </c>
    </row>
    <row r="343" spans="2:6" x14ac:dyDescent="0.25">
      <c r="B343" s="142" t="s">
        <v>449</v>
      </c>
      <c r="C343" s="13" t="str">
        <f>VLOOKUP(B343,'личн рез-ты по гонкам_NEW'!$G$1:$M$1058,4,FALSE)</f>
        <v>М</v>
      </c>
      <c r="D343" s="13">
        <f>VLOOKUP(B343,'личн рез-ты по гонкам_NEW'!$G$1:$M$1058,3,FALSE)</f>
        <v>3541</v>
      </c>
      <c r="E343" s="61">
        <v>2.4518519999105211</v>
      </c>
      <c r="F343" s="128">
        <v>339</v>
      </c>
    </row>
    <row r="344" spans="2:6" x14ac:dyDescent="0.25">
      <c r="B344" s="142" t="s">
        <v>168</v>
      </c>
      <c r="C344" s="13" t="str">
        <f>VLOOKUP(B344,'личн рез-ты по гонкам_NEW'!$G$1:$M$1058,4,FALSE)</f>
        <v>М</v>
      </c>
      <c r="D344" s="13">
        <f>VLOOKUP(B344,'личн рез-ты по гонкам_NEW'!$G$1:$M$1058,3,FALSE)</f>
        <v>2397</v>
      </c>
      <c r="E344" s="61">
        <v>2.4465514230290606</v>
      </c>
      <c r="F344" s="128">
        <v>340</v>
      </c>
    </row>
    <row r="345" spans="2:6" x14ac:dyDescent="0.25">
      <c r="B345" s="142" t="s">
        <v>585</v>
      </c>
      <c r="C345" s="13" t="str">
        <f>VLOOKUP(B345,'личн рез-ты по гонкам_NEW'!$G$1:$M$1058,4,FALSE)</f>
        <v>М</v>
      </c>
      <c r="D345" s="13" t="str">
        <f>VLOOKUP(B345,'личн рез-ты по гонкам_NEW'!$G$1:$M$1058,3,FALSE)</f>
        <v/>
      </c>
      <c r="E345" s="61">
        <v>2.4428029673971121</v>
      </c>
      <c r="F345" s="128">
        <v>341</v>
      </c>
    </row>
    <row r="346" spans="2:6" x14ac:dyDescent="0.25">
      <c r="B346" s="142" t="s">
        <v>353</v>
      </c>
      <c r="C346" s="13" t="str">
        <f>VLOOKUP(B346,'личн рез-ты по гонкам_NEW'!$G$1:$M$1058,4,FALSE)</f>
        <v>М</v>
      </c>
      <c r="D346" s="13">
        <f>VLOOKUP(B346,'личн рез-ты по гонкам_NEW'!$G$1:$M$1058,3,FALSE)</f>
        <v>5196</v>
      </c>
      <c r="E346" s="61">
        <v>2.4388499124453018</v>
      </c>
      <c r="F346" s="128">
        <v>342</v>
      </c>
    </row>
    <row r="347" spans="2:6" x14ac:dyDescent="0.25">
      <c r="B347" s="142" t="s">
        <v>403</v>
      </c>
      <c r="C347" s="13" t="str">
        <f>VLOOKUP(B347,'личн рез-ты по гонкам_NEW'!$G$1:$M$1058,4,FALSE)</f>
        <v>М</v>
      </c>
      <c r="D347" s="13">
        <f>VLOOKUP(B347,'личн рез-ты по гонкам_NEW'!$G$1:$M$1058,3,FALSE)</f>
        <v>0</v>
      </c>
      <c r="E347" s="61">
        <v>2.4270645119716288</v>
      </c>
      <c r="F347" s="128">
        <v>343</v>
      </c>
    </row>
    <row r="348" spans="2:6" x14ac:dyDescent="0.25">
      <c r="B348" s="142" t="s">
        <v>404</v>
      </c>
      <c r="C348" s="13" t="str">
        <f>VLOOKUP(B348,'личн рез-ты по гонкам_NEW'!$G$1:$M$1058,4,FALSE)</f>
        <v>М</v>
      </c>
      <c r="D348" s="13">
        <f>VLOOKUP(B348,'личн рез-ты по гонкам_NEW'!$G$1:$M$1058,3,FALSE)</f>
        <v>3077</v>
      </c>
      <c r="E348" s="61">
        <v>2.4264888628777377</v>
      </c>
      <c r="F348" s="128">
        <v>344</v>
      </c>
    </row>
    <row r="349" spans="2:6" x14ac:dyDescent="0.25">
      <c r="B349" s="142" t="s">
        <v>786</v>
      </c>
      <c r="C349" s="13" t="str">
        <f>VLOOKUP(B349,'личн рез-ты по гонкам_NEW'!$G$1:$M$1058,4,FALSE)</f>
        <v>М</v>
      </c>
      <c r="D349" s="13">
        <f>VLOOKUP(B349,'личн рез-ты по гонкам_NEW'!$G$1:$M$1058,3,FALSE)</f>
        <v>6148</v>
      </c>
      <c r="E349" s="61">
        <v>2.4255390421272893</v>
      </c>
      <c r="F349" s="128">
        <v>345</v>
      </c>
    </row>
    <row r="350" spans="2:6" x14ac:dyDescent="0.25">
      <c r="B350" s="142" t="s">
        <v>156</v>
      </c>
      <c r="C350" s="13" t="str">
        <f>VLOOKUP(B350,'личн рез-ты по гонкам_NEW'!$G$1:$M$1058,4,FALSE)</f>
        <v>М</v>
      </c>
      <c r="D350" s="13">
        <f>VLOOKUP(B350,'личн рез-ты по гонкам_NEW'!$G$1:$M$1058,3,FALSE)</f>
        <v>0</v>
      </c>
      <c r="E350" s="61">
        <v>2.4005495849328451</v>
      </c>
      <c r="F350" s="128">
        <v>346</v>
      </c>
    </row>
    <row r="351" spans="2:6" x14ac:dyDescent="0.25">
      <c r="B351" s="142" t="s">
        <v>157</v>
      </c>
      <c r="C351" s="13" t="str">
        <f>VLOOKUP(B351,'личн рез-ты по гонкам_NEW'!$G$1:$M$1058,4,FALSE)</f>
        <v>М</v>
      </c>
      <c r="D351" s="13">
        <f>VLOOKUP(B351,'личн рез-ты по гонкам_NEW'!$G$1:$M$1058,3,FALSE)</f>
        <v>0</v>
      </c>
      <c r="E351" s="61">
        <v>2.3999388616695918</v>
      </c>
      <c r="F351" s="128">
        <v>347</v>
      </c>
    </row>
    <row r="352" spans="2:6" x14ac:dyDescent="0.25">
      <c r="B352" s="142" t="s">
        <v>215</v>
      </c>
      <c r="C352" s="13" t="str">
        <f>VLOOKUP(B352,'личн рез-ты по гонкам_NEW'!$G$1:$M$1058,4,FALSE)</f>
        <v>М</v>
      </c>
      <c r="D352" s="13">
        <f>VLOOKUP(B352,'личн рез-ты по гонкам_NEW'!$G$1:$M$1058,3,FALSE)</f>
        <v>0</v>
      </c>
      <c r="E352" s="61">
        <v>2.3758751407817518</v>
      </c>
      <c r="F352" s="128">
        <v>348</v>
      </c>
    </row>
    <row r="353" spans="2:6" x14ac:dyDescent="0.25">
      <c r="B353" s="142" t="s">
        <v>405</v>
      </c>
      <c r="C353" s="13" t="str">
        <f>VLOOKUP(B353,'личн рез-ты по гонкам_NEW'!$G$1:$M$1058,4,FALSE)</f>
        <v>М</v>
      </c>
      <c r="D353" s="13">
        <f>VLOOKUP(B353,'личн рез-ты по гонкам_NEW'!$G$1:$M$1058,3,FALSE)</f>
        <v>5151</v>
      </c>
      <c r="E353" s="61">
        <v>2.3613003306384526</v>
      </c>
      <c r="F353" s="128">
        <v>349</v>
      </c>
    </row>
    <row r="354" spans="2:6" x14ac:dyDescent="0.25">
      <c r="B354" s="142" t="s">
        <v>626</v>
      </c>
      <c r="C354" s="13" t="str">
        <f>VLOOKUP(B354,'личн рез-ты по гонкам_NEW'!$G$1:$M$1058,4,FALSE)</f>
        <v>М</v>
      </c>
      <c r="D354" s="13">
        <f>VLOOKUP(B354,'личн рез-ты по гонкам_NEW'!$G$1:$M$1058,3,FALSE)</f>
        <v>4220</v>
      </c>
      <c r="E354" s="61">
        <v>2.3416209538988593</v>
      </c>
      <c r="F354" s="128">
        <v>350</v>
      </c>
    </row>
    <row r="355" spans="2:6" x14ac:dyDescent="0.25">
      <c r="B355" s="142" t="s">
        <v>832</v>
      </c>
      <c r="C355" s="13" t="str">
        <f>VLOOKUP(B355,'личн рез-ты по гонкам_NEW'!$G$1:$M$1058,4,FALSE)</f>
        <v>М</v>
      </c>
      <c r="D355" s="13">
        <f>VLOOKUP(B355,'личн рез-ты по гонкам_NEW'!$G$1:$M$1058,3,FALSE)</f>
        <v>6131</v>
      </c>
      <c r="E355" s="61">
        <v>2.3302615799778077</v>
      </c>
      <c r="F355" s="128">
        <v>351</v>
      </c>
    </row>
    <row r="356" spans="2:6" x14ac:dyDescent="0.25">
      <c r="B356" s="142" t="s">
        <v>159</v>
      </c>
      <c r="C356" s="13" t="str">
        <f>VLOOKUP(B356,'личн рез-ты по гонкам_NEW'!$G$1:$M$1058,4,FALSE)</f>
        <v>М</v>
      </c>
      <c r="D356" s="13">
        <f>VLOOKUP(B356,'личн рез-ты по гонкам_NEW'!$G$1:$M$1058,3,FALSE)</f>
        <v>0</v>
      </c>
      <c r="E356" s="61">
        <v>2.3216927427326088</v>
      </c>
      <c r="F356" s="128">
        <v>352</v>
      </c>
    </row>
    <row r="357" spans="2:6" x14ac:dyDescent="0.25">
      <c r="B357" s="142" t="s">
        <v>450</v>
      </c>
      <c r="C357" s="13" t="str">
        <f>VLOOKUP(B357,'личн рез-ты по гонкам_NEW'!$G$1:$M$1058,4,FALSE)</f>
        <v>М</v>
      </c>
      <c r="D357" s="13">
        <f>VLOOKUP(B357,'личн рез-ты по гонкам_NEW'!$G$1:$M$1058,3,FALSE)</f>
        <v>4968</v>
      </c>
      <c r="E357" s="61">
        <v>2.3115238177734057</v>
      </c>
      <c r="F357" s="128">
        <v>353</v>
      </c>
    </row>
    <row r="358" spans="2:6" x14ac:dyDescent="0.25">
      <c r="B358" s="142" t="s">
        <v>298</v>
      </c>
      <c r="C358" s="13" t="str">
        <f>VLOOKUP(B358,'личн рез-ты по гонкам_NEW'!$G$1:$M$1058,4,FALSE)</f>
        <v>М</v>
      </c>
      <c r="D358" s="13">
        <f>VLOOKUP(B358,'личн рез-ты по гонкам_NEW'!$G$1:$M$1058,3,FALSE)</f>
        <v>0</v>
      </c>
      <c r="E358" s="61">
        <v>2.3100333764168433</v>
      </c>
      <c r="F358" s="128">
        <v>354</v>
      </c>
    </row>
    <row r="359" spans="2:6" x14ac:dyDescent="0.25">
      <c r="B359" s="142" t="s">
        <v>540</v>
      </c>
      <c r="C359" s="13" t="str">
        <f>VLOOKUP(B359,'личн рез-ты по гонкам_NEW'!$G$1:$M$1058,4,FALSE)</f>
        <v>М</v>
      </c>
      <c r="D359" s="13">
        <f>VLOOKUP(B359,'личн рез-ты по гонкам_NEW'!$G$1:$M$1058,3,FALSE)</f>
        <v>0</v>
      </c>
      <c r="E359" s="61">
        <v>2.3032215835105632</v>
      </c>
      <c r="F359" s="128">
        <v>355</v>
      </c>
    </row>
    <row r="360" spans="2:6" x14ac:dyDescent="0.25">
      <c r="B360" s="142" t="s">
        <v>280</v>
      </c>
      <c r="C360" s="13" t="str">
        <f>VLOOKUP(B360,'личн рез-ты по гонкам_NEW'!$G$1:$M$1058,4,FALSE)</f>
        <v>М</v>
      </c>
      <c r="D360" s="13">
        <f>VLOOKUP(B360,'личн рез-ты по гонкам_NEW'!$G$1:$M$1058,3,FALSE)</f>
        <v>0</v>
      </c>
      <c r="E360" s="61">
        <v>2.2763743681699462</v>
      </c>
      <c r="F360" s="128">
        <v>356</v>
      </c>
    </row>
    <row r="361" spans="2:6" x14ac:dyDescent="0.25">
      <c r="B361" s="142" t="s">
        <v>217</v>
      </c>
      <c r="C361" s="13" t="str">
        <f>VLOOKUP(B361,'личн рез-ты по гонкам_NEW'!$G$1:$M$1058,4,FALSE)</f>
        <v>М</v>
      </c>
      <c r="D361" s="13">
        <f>VLOOKUP(B361,'личн рез-ты по гонкам_NEW'!$G$1:$M$1058,3,FALSE)</f>
        <v>0</v>
      </c>
      <c r="E361" s="61">
        <v>2.2598976021902768</v>
      </c>
      <c r="F361" s="128">
        <v>357</v>
      </c>
    </row>
    <row r="362" spans="2:6" x14ac:dyDescent="0.25">
      <c r="B362" s="142" t="s">
        <v>218</v>
      </c>
      <c r="C362" s="13" t="str">
        <f>VLOOKUP(B362,'личн рез-ты по гонкам_NEW'!$G$1:$M$1058,4,FALSE)</f>
        <v>М</v>
      </c>
      <c r="D362" s="13">
        <f>VLOOKUP(B362,'личн рез-ты по гонкам_NEW'!$G$1:$M$1058,3,FALSE)</f>
        <v>0</v>
      </c>
      <c r="E362" s="61">
        <v>2.2594992068448412</v>
      </c>
      <c r="F362" s="128">
        <v>358</v>
      </c>
    </row>
    <row r="363" spans="2:6" x14ac:dyDescent="0.25">
      <c r="B363" s="142" t="s">
        <v>219</v>
      </c>
      <c r="C363" s="13" t="str">
        <f>VLOOKUP(B363,'личн рез-ты по гонкам_NEW'!$G$1:$M$1058,4,FALSE)</f>
        <v>М</v>
      </c>
      <c r="D363" s="13">
        <f>VLOOKUP(B363,'личн рез-ты по гонкам_NEW'!$G$1:$M$1058,3,FALSE)</f>
        <v>0</v>
      </c>
      <c r="E363" s="61">
        <v>2.2460093002769761</v>
      </c>
      <c r="F363" s="128">
        <v>359</v>
      </c>
    </row>
    <row r="364" spans="2:6" x14ac:dyDescent="0.25">
      <c r="B364" s="142" t="s">
        <v>787</v>
      </c>
      <c r="C364" s="13" t="str">
        <f>VLOOKUP(B364,'личн рез-ты по гонкам_NEW'!$G$1:$M$1058,4,FALSE)</f>
        <v>М</v>
      </c>
      <c r="D364" s="13" t="str">
        <f>VLOOKUP(B364,'личн рез-ты по гонкам_NEW'!$G$1:$M$1058,3,FALSE)</f>
        <v/>
      </c>
      <c r="E364" s="61">
        <v>2.2459077259338049</v>
      </c>
      <c r="F364" s="128">
        <v>360</v>
      </c>
    </row>
    <row r="365" spans="2:6" x14ac:dyDescent="0.25">
      <c r="B365" s="142" t="s">
        <v>805</v>
      </c>
      <c r="C365" s="13" t="str">
        <f>VLOOKUP(B365,'личн рез-ты по гонкам_NEW'!$G$1:$M$1058,4,FALSE)</f>
        <v>М</v>
      </c>
      <c r="D365" s="13">
        <f>VLOOKUP(B365,'личн рез-ты по гонкам_NEW'!$G$1:$M$1058,3,FALSE)</f>
        <v>1955</v>
      </c>
      <c r="E365" s="61">
        <v>2.2345776880641215</v>
      </c>
      <c r="F365" s="128">
        <v>361</v>
      </c>
    </row>
    <row r="366" spans="2:6" x14ac:dyDescent="0.25">
      <c r="B366" s="142" t="s">
        <v>723</v>
      </c>
      <c r="C366" s="13" t="str">
        <f>VLOOKUP(B366,'личн рез-ты по гонкам_NEW'!$G$1:$M$1058,4,FALSE)</f>
        <v>М</v>
      </c>
      <c r="D366" s="13">
        <f>VLOOKUP(B366,'личн рез-ты по гонкам_NEW'!$G$1:$M$1058,3,FALSE)</f>
        <v>5117</v>
      </c>
      <c r="E366" s="61">
        <v>2.2241844188271971</v>
      </c>
      <c r="F366" s="128">
        <v>362</v>
      </c>
    </row>
    <row r="367" spans="2:6" x14ac:dyDescent="0.25">
      <c r="B367" s="142" t="s">
        <v>788</v>
      </c>
      <c r="C367" s="13" t="str">
        <f>VLOOKUP(B367,'личн рез-ты по гонкам_NEW'!$G$1:$M$1058,4,FALSE)</f>
        <v>М</v>
      </c>
      <c r="D367" s="13">
        <f>VLOOKUP(B367,'личн рез-ты по гонкам_NEW'!$G$1:$M$1058,3,FALSE)</f>
        <v>6116</v>
      </c>
      <c r="E367" s="61">
        <v>2.2101455411383157</v>
      </c>
      <c r="F367" s="128">
        <v>363</v>
      </c>
    </row>
    <row r="368" spans="2:6" x14ac:dyDescent="0.25">
      <c r="B368" s="142" t="s">
        <v>789</v>
      </c>
      <c r="C368" s="13" t="str">
        <f>VLOOKUP(B368,'личн рез-ты по гонкам_NEW'!$G$1:$M$1058,4,FALSE)</f>
        <v>М</v>
      </c>
      <c r="D368" s="13">
        <f>VLOOKUP(B368,'личн рез-ты по гонкам_NEW'!$G$1:$M$1058,3,FALSE)</f>
        <v>4928</v>
      </c>
      <c r="E368" s="61">
        <v>2.2101455411383157</v>
      </c>
      <c r="F368" s="128">
        <v>364</v>
      </c>
    </row>
    <row r="369" spans="2:6" x14ac:dyDescent="0.25">
      <c r="B369" s="142" t="s">
        <v>643</v>
      </c>
      <c r="C369" s="41" t="str">
        <f>VLOOKUP(B369,'личн рез-ты по гонкам_NEW'!$G$1:$M$1058,4,FALSE)</f>
        <v>М</v>
      </c>
      <c r="D369" s="41">
        <f>VLOOKUP(B369,'личн рез-ты по гонкам_NEW'!$G$1:$M$1058,3,FALSE)</f>
        <v>2308</v>
      </c>
      <c r="E369" s="61">
        <v>2.1790064547748744</v>
      </c>
      <c r="F369" s="128">
        <v>365</v>
      </c>
    </row>
    <row r="370" spans="2:6" x14ac:dyDescent="0.25">
      <c r="B370" s="142" t="s">
        <v>451</v>
      </c>
      <c r="C370" s="13" t="str">
        <f>VLOOKUP(B370,'личн рез-ты по гонкам_NEW'!$G$1:$M$1058,4,FALSE)</f>
        <v>М</v>
      </c>
      <c r="D370" s="13">
        <f>VLOOKUP(B370,'личн рез-ты по гонкам_NEW'!$G$1:$M$1058,3,FALSE)</f>
        <v>1539</v>
      </c>
      <c r="E370" s="61">
        <v>2.1685352578699519</v>
      </c>
      <c r="F370" s="128">
        <v>366</v>
      </c>
    </row>
    <row r="371" spans="2:6" x14ac:dyDescent="0.25">
      <c r="B371" s="142" t="s">
        <v>221</v>
      </c>
      <c r="C371" s="13" t="str">
        <f>VLOOKUP(B371,'личн рез-ты по гонкам_NEW'!$G$1:$M$1058,4,FALSE)</f>
        <v>М</v>
      </c>
      <c r="D371" s="13">
        <f>VLOOKUP(B371,'личн рез-ты по гонкам_NEW'!$G$1:$M$1058,3,FALSE)</f>
        <v>0</v>
      </c>
      <c r="E371" s="61">
        <v>2.1595772276576302</v>
      </c>
      <c r="F371" s="128">
        <v>367</v>
      </c>
    </row>
    <row r="372" spans="2:6" x14ac:dyDescent="0.25">
      <c r="B372" s="142" t="s">
        <v>806</v>
      </c>
      <c r="C372" s="13" t="str">
        <f>VLOOKUP(B372,'личн рез-ты по гонкам_NEW'!$G$1:$M$1058,4,FALSE)</f>
        <v>М</v>
      </c>
      <c r="D372" s="13" t="str">
        <f>VLOOKUP(B372,'личн рез-ты по гонкам_NEW'!$G$1:$M$1058,3,FALSE)</f>
        <v/>
      </c>
      <c r="E372" s="61">
        <v>2.1185331194471617</v>
      </c>
      <c r="F372" s="128">
        <v>368</v>
      </c>
    </row>
    <row r="373" spans="2:6" x14ac:dyDescent="0.25">
      <c r="B373" s="142" t="s">
        <v>790</v>
      </c>
      <c r="C373" s="13" t="str">
        <f>VLOOKUP(B373,'личн рез-ты по гонкам_NEW'!$G$1:$M$1058,4,FALSE)</f>
        <v>М</v>
      </c>
      <c r="D373" s="13">
        <f>VLOOKUP(B373,'личн рез-ты по гонкам_NEW'!$G$1:$M$1058,3,FALSE)</f>
        <v>4229</v>
      </c>
      <c r="E373" s="61">
        <v>2.0875146472251092</v>
      </c>
      <c r="F373" s="128">
        <v>369</v>
      </c>
    </row>
    <row r="374" spans="2:6" x14ac:dyDescent="0.25">
      <c r="B374" s="142" t="s">
        <v>724</v>
      </c>
      <c r="C374" s="13" t="str">
        <f>VLOOKUP(B374,'личн рез-ты по гонкам_NEW'!$G$1:$M$1058,4,FALSE)</f>
        <v>М</v>
      </c>
      <c r="D374" s="13">
        <f>VLOOKUP(B374,'личн рез-ты по гонкам_NEW'!$G$1:$M$1058,3,FALSE)</f>
        <v>2911</v>
      </c>
      <c r="E374" s="61">
        <v>2.0778218300291718</v>
      </c>
      <c r="F374" s="128">
        <v>370</v>
      </c>
    </row>
    <row r="375" spans="2:6" x14ac:dyDescent="0.25">
      <c r="B375" s="142" t="s">
        <v>425</v>
      </c>
      <c r="C375" s="13" t="str">
        <f>VLOOKUP(B375,'личн рез-ты по гонкам_NEW'!$G$1:$M$1058,4,FALSE)</f>
        <v>М</v>
      </c>
      <c r="D375" s="13">
        <f>VLOOKUP(B375,'личн рез-ты по гонкам_NEW'!$G$1:$M$1058,3,FALSE)</f>
        <v>4849</v>
      </c>
      <c r="E375" s="61">
        <v>2.0744840920650054</v>
      </c>
      <c r="F375" s="128">
        <v>371</v>
      </c>
    </row>
    <row r="376" spans="2:6" x14ac:dyDescent="0.25">
      <c r="B376" s="142" t="s">
        <v>276</v>
      </c>
      <c r="C376" s="13" t="str">
        <f>VLOOKUP(B376,'личн рез-ты по гонкам_NEW'!$G$1:$M$1058,4,FALSE)</f>
        <v>М</v>
      </c>
      <c r="D376" s="13">
        <f>VLOOKUP(B376,'личн рез-ты по гонкам_NEW'!$G$1:$M$1058,3,FALSE)</f>
        <v>4841</v>
      </c>
      <c r="E376" s="61">
        <v>2.0555148556541729</v>
      </c>
      <c r="F376" s="128">
        <v>372</v>
      </c>
    </row>
    <row r="377" spans="2:6" x14ac:dyDescent="0.25">
      <c r="B377" s="142" t="s">
        <v>833</v>
      </c>
      <c r="C377" s="13" t="str">
        <f>VLOOKUP(B377,'личн рез-ты по гонкам_NEW'!$G$1:$M$1058,4,FALSE)</f>
        <v>М</v>
      </c>
      <c r="D377" s="13">
        <f>VLOOKUP(B377,'личн рез-ты по гонкам_NEW'!$G$1:$M$1058,3,FALSE)</f>
        <v>6049</v>
      </c>
      <c r="E377" s="61">
        <v>2.0472589740271343</v>
      </c>
      <c r="F377" s="128">
        <v>373</v>
      </c>
    </row>
    <row r="378" spans="2:6" x14ac:dyDescent="0.25">
      <c r="B378" s="142" t="s">
        <v>711</v>
      </c>
      <c r="C378" s="13" t="str">
        <f>VLOOKUP(B378,'личн рез-ты по гонкам_NEW'!$G$1:$M$1058,4,FALSE)</f>
        <v>М</v>
      </c>
      <c r="D378" s="13">
        <f>VLOOKUP(B378,'личн рез-ты по гонкам_NEW'!$G$1:$M$1058,3,FALSE)</f>
        <v>4371</v>
      </c>
      <c r="E378" s="61">
        <v>2.0437184471039602</v>
      </c>
      <c r="F378" s="128">
        <v>374</v>
      </c>
    </row>
    <row r="379" spans="2:6" x14ac:dyDescent="0.25">
      <c r="B379" s="142" t="s">
        <v>300</v>
      </c>
      <c r="C379" s="13" t="str">
        <f>VLOOKUP(B379,'личн рез-ты по гонкам_NEW'!$G$1:$M$1058,4,FALSE)</f>
        <v>М</v>
      </c>
      <c r="D379" s="13">
        <f>VLOOKUP(B379,'личн рез-ты по гонкам_NEW'!$G$1:$M$1058,3,FALSE)</f>
        <v>0</v>
      </c>
      <c r="E379" s="61">
        <v>2.0424852717235478</v>
      </c>
      <c r="F379" s="128">
        <v>375</v>
      </c>
    </row>
    <row r="380" spans="2:6" x14ac:dyDescent="0.25">
      <c r="B380" s="142" t="s">
        <v>572</v>
      </c>
      <c r="C380" s="13" t="str">
        <f>VLOOKUP(B380,'личн рез-ты по гонкам_NEW'!$G$1:$M$1058,4,FALSE)</f>
        <v>М</v>
      </c>
      <c r="D380" s="13" t="str">
        <f>VLOOKUP(B380,'личн рез-ты по гонкам_NEW'!$G$1:$M$1058,3,FALSE)</f>
        <v/>
      </c>
      <c r="E380" s="61">
        <v>2.0351307074037415</v>
      </c>
      <c r="F380" s="128">
        <v>376</v>
      </c>
    </row>
    <row r="381" spans="2:6" x14ac:dyDescent="0.25">
      <c r="B381" s="142" t="s">
        <v>517</v>
      </c>
      <c r="C381" s="13" t="str">
        <f>VLOOKUP(B381,'личн рез-ты по гонкам_NEW'!$G$1:$M$1058,4,FALSE)</f>
        <v>М</v>
      </c>
      <c r="D381" s="13">
        <f>VLOOKUP(B381,'личн рез-ты по гонкам_NEW'!$G$1:$M$1058,3,FALSE)</f>
        <v>3453</v>
      </c>
      <c r="E381" s="61">
        <v>2.0248775373685155</v>
      </c>
      <c r="F381" s="128">
        <v>377</v>
      </c>
    </row>
    <row r="382" spans="2:6" x14ac:dyDescent="0.25">
      <c r="B382" s="142" t="s">
        <v>452</v>
      </c>
      <c r="C382" s="13" t="str">
        <f>VLOOKUP(B382,'личн рез-ты по гонкам_NEW'!$G$1:$M$1058,4,FALSE)</f>
        <v>М</v>
      </c>
      <c r="D382" s="13">
        <f>VLOOKUP(B382,'личн рез-ты по гонкам_NEW'!$G$1:$M$1058,3,FALSE)</f>
        <v>0</v>
      </c>
      <c r="E382" s="61">
        <v>2.0132850861432683</v>
      </c>
      <c r="F382" s="128">
        <v>378</v>
      </c>
    </row>
    <row r="383" spans="2:6" x14ac:dyDescent="0.25">
      <c r="B383" s="142" t="s">
        <v>453</v>
      </c>
      <c r="C383" s="13" t="str">
        <f>VLOOKUP(B383,'личн рез-ты по гонкам_NEW'!$G$1:$M$1058,4,FALSE)</f>
        <v>М</v>
      </c>
      <c r="D383" s="13">
        <f>VLOOKUP(B383,'личн рез-ты по гонкам_NEW'!$G$1:$M$1058,3,FALSE)</f>
        <v>3051</v>
      </c>
      <c r="E383" s="61">
        <v>2.0129692106531039</v>
      </c>
      <c r="F383" s="128">
        <v>379</v>
      </c>
    </row>
    <row r="384" spans="2:6" x14ac:dyDescent="0.25">
      <c r="B384" s="142" t="s">
        <v>326</v>
      </c>
      <c r="C384" s="13" t="str">
        <f>VLOOKUP(B384,'личн рез-ты по гонкам_NEW'!$G$1:$M$1058,4,FALSE)</f>
        <v>М</v>
      </c>
      <c r="D384" s="13">
        <f>VLOOKUP(B384,'личн рез-ты по гонкам_NEW'!$G$1:$M$1058,3,FALSE)</f>
        <v>0</v>
      </c>
      <c r="E384" s="61">
        <v>2.0089819003377851</v>
      </c>
      <c r="F384" s="128">
        <v>380</v>
      </c>
    </row>
    <row r="385" spans="2:6" x14ac:dyDescent="0.25">
      <c r="B385" s="142" t="s">
        <v>419</v>
      </c>
      <c r="C385" s="13" t="str">
        <f>VLOOKUP(B385,'личн рез-ты по гонкам_NEW'!$G$1:$M$1058,4,FALSE)</f>
        <v>М</v>
      </c>
      <c r="D385" s="13">
        <f>VLOOKUP(B385,'личн рез-ты по гонкам_NEW'!$G$1:$M$1058,3,FALSE)</f>
        <v>2773</v>
      </c>
      <c r="E385" s="61">
        <v>2.0020512631409342</v>
      </c>
      <c r="F385" s="128">
        <v>381</v>
      </c>
    </row>
    <row r="386" spans="2:6" x14ac:dyDescent="0.25">
      <c r="B386" s="142" t="s">
        <v>518</v>
      </c>
      <c r="C386" s="41" t="str">
        <f>VLOOKUP(B386,'личн рез-ты по гонкам_NEW'!$G$1:$M$1058,4,FALSE)</f>
        <v>М</v>
      </c>
      <c r="D386" s="41">
        <f>VLOOKUP(B386,'личн рез-ты по гонкам_NEW'!$G$1:$M$1058,3,FALSE)</f>
        <v>4362</v>
      </c>
      <c r="E386" s="61">
        <v>1.9889377140677689</v>
      </c>
      <c r="F386" s="128">
        <v>382</v>
      </c>
    </row>
    <row r="387" spans="2:6" x14ac:dyDescent="0.25">
      <c r="B387" s="142" t="s">
        <v>791</v>
      </c>
      <c r="C387" s="13" t="e">
        <f>VLOOKUP(B387,'личн рез-ты по гонкам_NEW'!$G$1:$M$1058,4,FALSE)</f>
        <v>#N/A</v>
      </c>
      <c r="D387" s="13" t="e">
        <f>VLOOKUP(B387,'личн рез-ты по гонкам_NEW'!$G$1:$M$1058,3,FALSE)</f>
        <v>#N/A</v>
      </c>
      <c r="E387" s="61">
        <v>1.9823353599824287</v>
      </c>
      <c r="F387" s="128">
        <v>383</v>
      </c>
    </row>
    <row r="388" spans="2:6" x14ac:dyDescent="0.25">
      <c r="B388" s="142" t="s">
        <v>406</v>
      </c>
      <c r="C388" s="13" t="str">
        <f>VLOOKUP(B388,'личн рез-ты по гонкам_NEW'!$G$1:$M$1058,4,FALSE)</f>
        <v>М</v>
      </c>
      <c r="D388" s="13">
        <f>VLOOKUP(B388,'личн рез-ты по гонкам_NEW'!$G$1:$M$1058,3,FALSE)</f>
        <v>3297</v>
      </c>
      <c r="E388" s="61">
        <v>1.9692212963681361</v>
      </c>
      <c r="F388" s="128">
        <v>384</v>
      </c>
    </row>
    <row r="389" spans="2:6" x14ac:dyDescent="0.25">
      <c r="B389" s="142" t="s">
        <v>407</v>
      </c>
      <c r="C389" s="13" t="str">
        <f>VLOOKUP(B389,'личн рез-ты по гонкам_NEW'!$G$1:$M$1058,4,FALSE)</f>
        <v>М</v>
      </c>
      <c r="D389" s="13">
        <f>VLOOKUP(B389,'личн рез-ты по гонкам_NEW'!$G$1:$M$1058,3,FALSE)</f>
        <v>5166</v>
      </c>
      <c r="E389" s="61">
        <v>1.969076073558728</v>
      </c>
      <c r="F389" s="128">
        <v>385</v>
      </c>
    </row>
    <row r="390" spans="2:6" x14ac:dyDescent="0.25">
      <c r="B390" s="142" t="s">
        <v>712</v>
      </c>
      <c r="C390" s="13" t="e">
        <f>VLOOKUP(B390,'личн рез-ты по гонкам_NEW'!$G$1:$M$1058,4,FALSE)</f>
        <v>#N/A</v>
      </c>
      <c r="D390" s="13" t="e">
        <f>VLOOKUP(B390,'личн рез-ты по гонкам_NEW'!$G$1:$M$1058,3,FALSE)</f>
        <v>#N/A</v>
      </c>
      <c r="E390" s="61">
        <v>1.9597407437452445</v>
      </c>
      <c r="F390" s="128">
        <v>386</v>
      </c>
    </row>
    <row r="391" spans="2:6" x14ac:dyDescent="0.25">
      <c r="B391" s="142" t="s">
        <v>408</v>
      </c>
      <c r="C391" s="13" t="str">
        <f>VLOOKUP(B391,'личн рез-ты по гонкам_NEW'!$G$1:$M$1058,4,FALSE)</f>
        <v>М</v>
      </c>
      <c r="D391" s="13">
        <f>VLOOKUP(B391,'личн рез-ты по гонкам_NEW'!$G$1:$M$1058,3,FALSE)</f>
        <v>5159</v>
      </c>
      <c r="E391" s="61">
        <v>1.9478827253390834</v>
      </c>
      <c r="F391" s="128">
        <v>387</v>
      </c>
    </row>
    <row r="392" spans="2:6" x14ac:dyDescent="0.25">
      <c r="B392" s="142" t="s">
        <v>409</v>
      </c>
      <c r="C392" s="13" t="str">
        <f>VLOOKUP(B392,'личн рез-ты по гонкам_NEW'!$G$1:$M$1058,4,FALSE)</f>
        <v>М</v>
      </c>
      <c r="D392" s="13">
        <f>VLOOKUP(B392,'личн рез-ты по гонкам_NEW'!$G$1:$M$1058,3,FALSE)</f>
        <v>3446</v>
      </c>
      <c r="E392" s="61">
        <v>1.9367606850817334</v>
      </c>
      <c r="F392" s="128">
        <v>388</v>
      </c>
    </row>
    <row r="393" spans="2:6" x14ac:dyDescent="0.25">
      <c r="B393" s="142" t="s">
        <v>229</v>
      </c>
      <c r="C393" s="13" t="str">
        <f>VLOOKUP(B393,'личн рез-ты по гонкам_NEW'!$G$1:$M$1058,4,FALSE)</f>
        <v>М</v>
      </c>
      <c r="D393" s="13">
        <f>VLOOKUP(B393,'личн рез-ты по гонкам_NEW'!$G$1:$M$1058,3,FALSE)</f>
        <v>0</v>
      </c>
      <c r="E393" s="61">
        <v>1.9299901265504702</v>
      </c>
      <c r="F393" s="128">
        <v>389</v>
      </c>
    </row>
    <row r="394" spans="2:6" x14ac:dyDescent="0.25">
      <c r="B394" s="142" t="s">
        <v>792</v>
      </c>
      <c r="C394" s="13" t="str">
        <f>VLOOKUP(B394,'личн рез-ты по гонкам_NEW'!$G$1:$M$1058,4,FALSE)</f>
        <v>М</v>
      </c>
      <c r="D394" s="13">
        <f>VLOOKUP(B394,'личн рез-ты по гонкам_NEW'!$G$1:$M$1058,3,FALSE)</f>
        <v>3368</v>
      </c>
      <c r="E394" s="61">
        <v>1.9258950815487057</v>
      </c>
      <c r="F394" s="128">
        <v>390</v>
      </c>
    </row>
    <row r="395" spans="2:6" x14ac:dyDescent="0.25">
      <c r="B395" s="142" t="s">
        <v>410</v>
      </c>
      <c r="C395" s="13" t="str">
        <f>VLOOKUP(B395,'личн рез-ты по гонкам_NEW'!$G$1:$M$1058,4,FALSE)</f>
        <v>М</v>
      </c>
      <c r="D395" s="13">
        <f>VLOOKUP(B395,'личн рез-ты по гонкам_NEW'!$G$1:$M$1058,3,FALSE)</f>
        <v>2642</v>
      </c>
      <c r="E395" s="61">
        <v>1.9160289948608238</v>
      </c>
      <c r="F395" s="128">
        <v>391</v>
      </c>
    </row>
    <row r="396" spans="2:6" x14ac:dyDescent="0.25">
      <c r="B396" s="142" t="s">
        <v>793</v>
      </c>
      <c r="C396" s="13" t="str">
        <f>VLOOKUP(B396,'личн рез-ты по гонкам_NEW'!$G$1:$M$1058,4,FALSE)</f>
        <v>М</v>
      </c>
      <c r="D396" s="13" t="str">
        <f>VLOOKUP(B396,'личн рез-ты по гонкам_NEW'!$G$1:$M$1058,3,FALSE)</f>
        <v/>
      </c>
      <c r="E396" s="61">
        <v>1.9094979282472384</v>
      </c>
      <c r="F396" s="128">
        <v>392</v>
      </c>
    </row>
    <row r="397" spans="2:6" x14ac:dyDescent="0.25">
      <c r="B397" s="142" t="s">
        <v>319</v>
      </c>
      <c r="C397" s="13" t="str">
        <f>VLOOKUP(B397,'личн рез-ты по гонкам_NEW'!$G$1:$M$1058,4,FALSE)</f>
        <v>М</v>
      </c>
      <c r="D397" s="13">
        <f>VLOOKUP(B397,'личн рез-ты по гонкам_NEW'!$G$1:$M$1058,3,FALSE)</f>
        <v>0</v>
      </c>
      <c r="E397" s="61">
        <v>1.8996424186449301</v>
      </c>
      <c r="F397" s="128">
        <v>393</v>
      </c>
    </row>
    <row r="398" spans="2:6" x14ac:dyDescent="0.25">
      <c r="B398" s="142" t="s">
        <v>355</v>
      </c>
      <c r="C398" s="13" t="str">
        <f>VLOOKUP(B398,'личн рез-ты по гонкам_NEW'!$G$1:$M$1058,4,FALSE)</f>
        <v>М</v>
      </c>
      <c r="D398" s="13">
        <f>VLOOKUP(B398,'личн рез-ты по гонкам_NEW'!$G$1:$M$1058,3,FALSE)</f>
        <v>0</v>
      </c>
      <c r="E398" s="61">
        <v>1.8849135050337575</v>
      </c>
      <c r="F398" s="128">
        <v>394</v>
      </c>
    </row>
    <row r="399" spans="2:6" x14ac:dyDescent="0.25">
      <c r="B399" s="142" t="s">
        <v>163</v>
      </c>
      <c r="C399" s="13" t="str">
        <f>VLOOKUP(B399,'личн рез-ты по гонкам_NEW'!$G$1:$M$1058,4,FALSE)</f>
        <v>М</v>
      </c>
      <c r="D399" s="13">
        <f>VLOOKUP(B399,'личн рез-ты по гонкам_NEW'!$G$1:$M$1058,3,FALSE)</f>
        <v>0</v>
      </c>
      <c r="E399" s="61">
        <v>1.8602142676764264</v>
      </c>
      <c r="F399" s="128">
        <v>395</v>
      </c>
    </row>
    <row r="400" spans="2:6" x14ac:dyDescent="0.25">
      <c r="B400" s="142" t="s">
        <v>164</v>
      </c>
      <c r="C400" s="13" t="str">
        <f>VLOOKUP(B400,'личн рез-ты по гонкам_NEW'!$G$1:$M$1058,4,FALSE)</f>
        <v>М</v>
      </c>
      <c r="D400" s="13">
        <f>VLOOKUP(B400,'личн рез-ты по гонкам_NEW'!$G$1:$M$1058,3,FALSE)</f>
        <v>0</v>
      </c>
      <c r="E400" s="61">
        <v>1.8459404801848711</v>
      </c>
      <c r="F400" s="128">
        <v>396</v>
      </c>
    </row>
    <row r="401" spans="2:6" x14ac:dyDescent="0.25">
      <c r="B401" s="142" t="s">
        <v>519</v>
      </c>
      <c r="C401" s="13" t="str">
        <f>VLOOKUP(B401,'личн рез-ты по гонкам_NEW'!$G$1:$M$1058,4,FALSE)</f>
        <v>М</v>
      </c>
      <c r="D401" s="13">
        <f>VLOOKUP(B401,'личн рез-ты по гонкам_NEW'!$G$1:$M$1058,3,FALSE)</f>
        <v>5261</v>
      </c>
      <c r="E401" s="61">
        <v>1.8301599450405632</v>
      </c>
      <c r="F401" s="128">
        <v>397</v>
      </c>
    </row>
    <row r="402" spans="2:6" x14ac:dyDescent="0.25">
      <c r="B402" s="142" t="s">
        <v>661</v>
      </c>
      <c r="C402" s="13" t="str">
        <f>VLOOKUP(B402,'личн рез-ты по гонкам_NEW'!$G$1:$M$1058,4,FALSE)</f>
        <v>М</v>
      </c>
      <c r="D402" s="13">
        <f>VLOOKUP(B402,'личн рез-ты по гонкам_NEW'!$G$1:$M$1058,3,FALSE)</f>
        <v>0</v>
      </c>
      <c r="E402" s="61">
        <v>1.8037853710713174</v>
      </c>
      <c r="F402" s="128">
        <v>398</v>
      </c>
    </row>
    <row r="403" spans="2:6" x14ac:dyDescent="0.25">
      <c r="B403" s="142" t="s">
        <v>520</v>
      </c>
      <c r="C403" s="13" t="str">
        <f>VLOOKUP(B403,'личн рез-ты по гонкам_NEW'!$G$1:$M$1058,4,FALSE)</f>
        <v>М</v>
      </c>
      <c r="D403" s="13">
        <f>VLOOKUP(B403,'личн рез-ты по гонкам_NEW'!$G$1:$M$1058,3,FALSE)</f>
        <v>0</v>
      </c>
      <c r="E403" s="61">
        <v>1.8027354304442507</v>
      </c>
      <c r="F403" s="128">
        <v>399</v>
      </c>
    </row>
    <row r="404" spans="2:6" x14ac:dyDescent="0.25">
      <c r="B404" s="142" t="s">
        <v>166</v>
      </c>
      <c r="C404" s="13" t="str">
        <f>VLOOKUP(B404,'личн рез-ты по гонкам_NEW'!$G$1:$M$1058,4,FALSE)</f>
        <v>М</v>
      </c>
      <c r="D404" s="13">
        <f>VLOOKUP(B404,'личн рез-ты по гонкам_NEW'!$G$1:$M$1058,3,FALSE)</f>
        <v>0</v>
      </c>
      <c r="E404" s="61">
        <v>1.7969096228103245</v>
      </c>
      <c r="F404" s="128">
        <v>400</v>
      </c>
    </row>
    <row r="405" spans="2:6" x14ac:dyDescent="0.25">
      <c r="B405" s="142" t="s">
        <v>640</v>
      </c>
      <c r="C405" s="13" t="str">
        <f>VLOOKUP(B405,'личн рез-ты по гонкам_NEW'!$G$1:$M$1058,4,FALSE)</f>
        <v>М</v>
      </c>
      <c r="D405" s="13">
        <f>VLOOKUP(B405,'личн рез-ты по гонкам_NEW'!$G$1:$M$1058,3,FALSE)</f>
        <v>1305</v>
      </c>
      <c r="E405" s="61">
        <v>1.77412909988492</v>
      </c>
      <c r="F405" s="128">
        <v>401</v>
      </c>
    </row>
    <row r="406" spans="2:6" x14ac:dyDescent="0.25">
      <c r="B406" s="142" t="s">
        <v>167</v>
      </c>
      <c r="C406" s="13" t="str">
        <f>VLOOKUP(B406,'личн рез-ты по гонкам_NEW'!$G$1:$M$1058,4,FALSE)</f>
        <v>М</v>
      </c>
      <c r="D406" s="13">
        <f>VLOOKUP(B406,'личн рез-ты по гонкам_NEW'!$G$1:$M$1058,3,FALSE)</f>
        <v>0</v>
      </c>
      <c r="E406" s="61">
        <v>1.7722290290714493</v>
      </c>
      <c r="F406" s="128">
        <v>402</v>
      </c>
    </row>
    <row r="407" spans="2:6" x14ac:dyDescent="0.25">
      <c r="B407" s="142" t="s">
        <v>234</v>
      </c>
      <c r="C407" s="13" t="str">
        <f>VLOOKUP(B407,'личн рез-ты по гонкам_NEW'!$G$1:$M$1058,4,FALSE)</f>
        <v>М</v>
      </c>
      <c r="D407" s="13">
        <f>VLOOKUP(B407,'личн рез-ты по гонкам_NEW'!$G$1:$M$1058,3,FALSE)</f>
        <v>0</v>
      </c>
      <c r="E407" s="61">
        <v>1.7111758212358101</v>
      </c>
      <c r="F407" s="128">
        <v>403</v>
      </c>
    </row>
    <row r="408" spans="2:6" x14ac:dyDescent="0.25">
      <c r="B408" s="142" t="s">
        <v>591</v>
      </c>
      <c r="C408" s="13" t="str">
        <f>VLOOKUP(B408,'личн рез-ты по гонкам_NEW'!$G$1:$M$1058,4,FALSE)</f>
        <v>М</v>
      </c>
      <c r="D408" s="13" t="str">
        <f>VLOOKUP(B408,'личн рез-ты по гонкам_NEW'!$G$1:$M$1058,3,FALSE)</f>
        <v/>
      </c>
      <c r="E408" s="61">
        <v>1.6969529546437541</v>
      </c>
      <c r="F408" s="128">
        <v>404</v>
      </c>
    </row>
    <row r="409" spans="2:6" x14ac:dyDescent="0.25">
      <c r="B409" s="142" t="s">
        <v>116</v>
      </c>
      <c r="C409" s="13" t="str">
        <f>VLOOKUP(B409,'личн рез-ты по гонкам_NEW'!$G$1:$M$1058,4,FALSE)</f>
        <v>М</v>
      </c>
      <c r="D409" s="13">
        <f>VLOOKUP(B409,'личн рез-ты по гонкам_NEW'!$G$1:$M$1058,3,FALSE)</f>
        <v>0</v>
      </c>
      <c r="E409" s="61">
        <v>1.6918216928246932</v>
      </c>
      <c r="F409" s="128">
        <v>405</v>
      </c>
    </row>
    <row r="410" spans="2:6" x14ac:dyDescent="0.25">
      <c r="B410" s="142" t="s">
        <v>302</v>
      </c>
      <c r="C410" s="13" t="str">
        <f>VLOOKUP(B410,'личн рез-ты по гонкам_NEW'!$G$1:$M$1058,4,FALSE)</f>
        <v>М</v>
      </c>
      <c r="D410" s="13">
        <f>VLOOKUP(B410,'личн рез-ты по гонкам_NEW'!$G$1:$M$1058,3,FALSE)</f>
        <v>0</v>
      </c>
      <c r="E410" s="61">
        <v>1.6562832325200296</v>
      </c>
      <c r="F410" s="128">
        <v>406</v>
      </c>
    </row>
    <row r="411" spans="2:6" x14ac:dyDescent="0.25">
      <c r="B411" s="142" t="s">
        <v>569</v>
      </c>
      <c r="C411" s="13" t="str">
        <f>VLOOKUP(B411,'личн рез-ты по гонкам_NEW'!$G$1:$M$1058,4,FALSE)</f>
        <v>М</v>
      </c>
      <c r="D411" s="13">
        <f>VLOOKUP(B411,'личн рез-ты по гонкам_NEW'!$G$1:$M$1058,3,FALSE)</f>
        <v>2194</v>
      </c>
      <c r="E411" s="61">
        <v>1.6530738206717934</v>
      </c>
      <c r="F411" s="128">
        <v>407</v>
      </c>
    </row>
    <row r="412" spans="2:6" x14ac:dyDescent="0.25">
      <c r="B412" s="142" t="s">
        <v>412</v>
      </c>
      <c r="C412" s="13" t="str">
        <f>VLOOKUP(B412,'личн рез-ты по гонкам_NEW'!$G$1:$M$1058,4,FALSE)</f>
        <v>М</v>
      </c>
      <c r="D412" s="13">
        <f>VLOOKUP(B412,'личн рез-ты по гонкам_NEW'!$G$1:$M$1058,3,FALSE)</f>
        <v>0</v>
      </c>
      <c r="E412" s="61">
        <v>1.634410088103267</v>
      </c>
      <c r="F412" s="128">
        <v>408</v>
      </c>
    </row>
    <row r="413" spans="2:6" x14ac:dyDescent="0.25">
      <c r="B413" s="142" t="s">
        <v>457</v>
      </c>
      <c r="C413" s="13" t="str">
        <f>VLOOKUP(B413,'личн рез-ты по гонкам_NEW'!$G$1:$M$1058,4,FALSE)</f>
        <v>М</v>
      </c>
      <c r="D413" s="13">
        <f>VLOOKUP(B413,'личн рез-ты по гонкам_NEW'!$G$1:$M$1058,3,FALSE)</f>
        <v>2603</v>
      </c>
      <c r="E413" s="61">
        <v>1.6283333943300722</v>
      </c>
      <c r="F413" s="128">
        <v>409</v>
      </c>
    </row>
    <row r="414" spans="2:6" x14ac:dyDescent="0.25">
      <c r="B414" s="142" t="s">
        <v>623</v>
      </c>
      <c r="C414" s="13" t="str">
        <f>VLOOKUP(B414,'личн рез-ты по гонкам_NEW'!$G$1:$M$1058,4,FALSE)</f>
        <v>М</v>
      </c>
      <c r="D414" s="13">
        <f>VLOOKUP(B414,'личн рез-ты по гонкам_NEW'!$G$1:$M$1058,3,FALSE)</f>
        <v>213</v>
      </c>
      <c r="E414" s="61">
        <v>1.5972468455427447</v>
      </c>
      <c r="F414" s="128">
        <v>410</v>
      </c>
    </row>
    <row r="415" spans="2:6" x14ac:dyDescent="0.25">
      <c r="B415" s="142" t="s">
        <v>423</v>
      </c>
      <c r="C415" s="13" t="str">
        <f>VLOOKUP(B415,'личн рез-ты по гонкам_NEW'!$G$1:$M$1058,4,FALSE)</f>
        <v>М</v>
      </c>
      <c r="D415" s="13">
        <f>VLOOKUP(B415,'личн рез-ты по гонкам_NEW'!$G$1:$M$1058,3,FALSE)</f>
        <v>3030</v>
      </c>
      <c r="E415" s="61">
        <v>1.5962733639879654</v>
      </c>
      <c r="F415" s="128">
        <v>411</v>
      </c>
    </row>
    <row r="416" spans="2:6" x14ac:dyDescent="0.25">
      <c r="B416" s="142" t="s">
        <v>794</v>
      </c>
      <c r="C416" s="13" t="str">
        <f>VLOOKUP(B416,'личн рез-ты по гонкам_NEW'!$G$1:$M$1058,4,FALSE)</f>
        <v>М</v>
      </c>
      <c r="D416" s="13">
        <f>VLOOKUP(B416,'личн рез-ты по гонкам_NEW'!$G$1:$M$1058,3,FALSE)</f>
        <v>4266</v>
      </c>
      <c r="E416" s="61">
        <v>1.5951061213553341</v>
      </c>
      <c r="F416" s="128">
        <v>412</v>
      </c>
    </row>
    <row r="417" spans="2:6" x14ac:dyDescent="0.25">
      <c r="B417" s="142" t="s">
        <v>795</v>
      </c>
      <c r="C417" s="13" t="str">
        <f>VLOOKUP(B417,'личн рез-ты по гонкам_NEW'!$G$1:$M$1058,4,FALSE)</f>
        <v>М</v>
      </c>
      <c r="D417" s="13">
        <f>VLOOKUP(B417,'личн рез-ты по гонкам_NEW'!$G$1:$M$1058,3,FALSE)</f>
        <v>6133</v>
      </c>
      <c r="E417" s="61">
        <v>1.5814416660740207</v>
      </c>
      <c r="F417" s="128">
        <v>413</v>
      </c>
    </row>
    <row r="418" spans="2:6" x14ac:dyDescent="0.25">
      <c r="B418" s="142" t="s">
        <v>796</v>
      </c>
      <c r="C418" s="13" t="str">
        <f>VLOOKUP(B418,'личн рез-ты по гонкам_NEW'!$G$1:$M$1058,4,FALSE)</f>
        <v>М</v>
      </c>
      <c r="D418" s="13" t="str">
        <f>VLOOKUP(B418,'личн рез-ты по гонкам_NEW'!$G$1:$M$1058,3,FALSE)</f>
        <v/>
      </c>
      <c r="E418" s="61">
        <v>1.5492777465378607</v>
      </c>
      <c r="F418" s="128">
        <v>414</v>
      </c>
    </row>
    <row r="419" spans="2:6" x14ac:dyDescent="0.25">
      <c r="B419" s="142" t="s">
        <v>267</v>
      </c>
      <c r="C419" s="13" t="str">
        <f>VLOOKUP(B419,'личн рез-ты по гонкам_NEW'!$G$1:$M$1058,4,FALSE)</f>
        <v>М</v>
      </c>
      <c r="D419" s="13">
        <f>VLOOKUP(B419,'личн рез-ты по гонкам_NEW'!$G$1:$M$1058,3,FALSE)</f>
        <v>0</v>
      </c>
      <c r="E419" s="61">
        <v>1.5178258872393837</v>
      </c>
      <c r="F419" s="128">
        <v>415</v>
      </c>
    </row>
    <row r="420" spans="2:6" x14ac:dyDescent="0.25">
      <c r="B420" s="142" t="s">
        <v>716</v>
      </c>
      <c r="C420" s="13" t="e">
        <f>VLOOKUP(B420,'личн рез-ты по гонкам_NEW'!$G$1:$M$1058,4,FALSE)</f>
        <v>#N/A</v>
      </c>
      <c r="D420" s="13" t="e">
        <f>VLOOKUP(B420,'личн рез-ты по гонкам_NEW'!$G$1:$M$1058,3,FALSE)</f>
        <v>#N/A</v>
      </c>
      <c r="E420" s="61">
        <v>1.5166566641293788</v>
      </c>
      <c r="F420" s="128">
        <v>416</v>
      </c>
    </row>
    <row r="421" spans="2:6" x14ac:dyDescent="0.25">
      <c r="B421" s="142" t="s">
        <v>356</v>
      </c>
      <c r="C421" s="13" t="str">
        <f>VLOOKUP(B421,'личн рез-ты по гонкам_NEW'!$G$1:$M$1058,4,FALSE)</f>
        <v>М</v>
      </c>
      <c r="D421" s="13">
        <f>VLOOKUP(B421,'личн рез-ты по гонкам_NEW'!$G$1:$M$1058,3,FALSE)</f>
        <v>5168</v>
      </c>
      <c r="E421" s="61">
        <v>1.5098324202858242</v>
      </c>
      <c r="F421" s="128">
        <v>417</v>
      </c>
    </row>
    <row r="422" spans="2:6" x14ac:dyDescent="0.25">
      <c r="B422" s="142" t="s">
        <v>807</v>
      </c>
      <c r="C422" s="13" t="str">
        <f>VLOOKUP(B422,'личн рез-ты по гонкам_NEW'!$G$1:$M$1058,4,FALSE)</f>
        <v>М</v>
      </c>
      <c r="D422" s="13">
        <f>VLOOKUP(B422,'личн рез-ты по гонкам_NEW'!$G$1:$M$1058,3,FALSE)</f>
        <v>5362</v>
      </c>
      <c r="E422" s="61">
        <v>1.5040898013329993</v>
      </c>
      <c r="F422" s="128">
        <v>418</v>
      </c>
    </row>
    <row r="423" spans="2:6" x14ac:dyDescent="0.25">
      <c r="B423" s="142" t="s">
        <v>808</v>
      </c>
      <c r="C423" s="13" t="str">
        <f>VLOOKUP(B423,'личн рез-ты по гонкам_NEW'!$G$1:$M$1058,4,FALSE)</f>
        <v>М</v>
      </c>
      <c r="D423" s="13">
        <f>VLOOKUP(B423,'личн рез-ты по гонкам_NEW'!$G$1:$M$1058,3,FALSE)</f>
        <v>5635</v>
      </c>
      <c r="E423" s="61">
        <v>1.485082995563086</v>
      </c>
      <c r="F423" s="128">
        <v>419</v>
      </c>
    </row>
    <row r="424" spans="2:6" x14ac:dyDescent="0.25">
      <c r="B424" s="142" t="s">
        <v>629</v>
      </c>
      <c r="C424" s="13" t="str">
        <f>VLOOKUP(B424,'личн рез-ты по гонкам_NEW'!$G$1:$M$1058,4,FALSE)</f>
        <v>М</v>
      </c>
      <c r="D424" s="13">
        <f>VLOOKUP(B424,'личн рез-ты по гонкам_NEW'!$G$1:$M$1058,3,FALSE)</f>
        <v>394</v>
      </c>
      <c r="E424" s="61">
        <v>1.4648362838483235</v>
      </c>
      <c r="F424" s="128">
        <v>420</v>
      </c>
    </row>
    <row r="425" spans="2:6" x14ac:dyDescent="0.25">
      <c r="B425" s="142" t="s">
        <v>590</v>
      </c>
      <c r="C425" s="13" t="str">
        <f>VLOOKUP(B425,'личн рез-ты по гонкам_NEW'!$G$1:$M$1058,4,FALSE)</f>
        <v>М</v>
      </c>
      <c r="D425" s="13" t="str">
        <f>VLOOKUP(B425,'личн рез-ты по гонкам_NEW'!$G$1:$M$1058,3,FALSE)</f>
        <v/>
      </c>
      <c r="E425" s="61">
        <v>1.4616953385616975</v>
      </c>
      <c r="F425" s="128">
        <v>421</v>
      </c>
    </row>
    <row r="426" spans="2:6" x14ac:dyDescent="0.25">
      <c r="B426" s="142" t="s">
        <v>414</v>
      </c>
      <c r="C426" s="13" t="str">
        <f>VLOOKUP(B426,'личн рез-ты по гонкам_NEW'!$G$1:$M$1058,4,FALSE)</f>
        <v>М</v>
      </c>
      <c r="D426" s="13">
        <f>VLOOKUP(B426,'личн рез-ты по гонкам_NEW'!$G$1:$M$1058,3,FALSE)</f>
        <v>4320</v>
      </c>
      <c r="E426" s="61">
        <v>1.4504119704702032</v>
      </c>
      <c r="F426" s="128">
        <v>422</v>
      </c>
    </row>
    <row r="427" spans="2:6" x14ac:dyDescent="0.25">
      <c r="B427" s="142" t="s">
        <v>243</v>
      </c>
      <c r="C427" s="13" t="str">
        <f>VLOOKUP(B427,'личн рез-ты по гонкам_NEW'!$G$1:$M$1058,4,FALSE)</f>
        <v>М</v>
      </c>
      <c r="D427" s="13">
        <f>VLOOKUP(B427,'личн рез-ты по гонкам_NEW'!$G$1:$M$1058,3,FALSE)</f>
        <v>0</v>
      </c>
      <c r="E427" s="61">
        <v>1.4181951293905626</v>
      </c>
      <c r="F427" s="128">
        <v>423</v>
      </c>
    </row>
    <row r="428" spans="2:6" x14ac:dyDescent="0.25">
      <c r="B428" s="142" t="s">
        <v>496</v>
      </c>
      <c r="C428" s="13" t="str">
        <f>VLOOKUP(B428,'личн рез-ты по гонкам_NEW'!$G$1:$M$1058,4,FALSE)</f>
        <v>М</v>
      </c>
      <c r="D428" s="13">
        <f>VLOOKUP(B428,'личн рез-ты по гонкам_NEW'!$G$1:$M$1058,3,FALSE)</f>
        <v>5264</v>
      </c>
      <c r="E428" s="61">
        <v>1.4174611052607073</v>
      </c>
      <c r="F428" s="128">
        <v>424</v>
      </c>
    </row>
    <row r="429" spans="2:6" x14ac:dyDescent="0.25">
      <c r="B429" s="142" t="s">
        <v>361</v>
      </c>
      <c r="C429" s="13" t="str">
        <f>VLOOKUP(B429,'личн рез-ты по гонкам_NEW'!$G$1:$M$1058,4,FALSE)</f>
        <v>М</v>
      </c>
      <c r="D429" s="13">
        <f>VLOOKUP(B429,'личн рез-ты по гонкам_NEW'!$G$1:$M$1058,3,FALSE)</f>
        <v>0</v>
      </c>
      <c r="E429" s="61">
        <v>1.4088111842235382</v>
      </c>
      <c r="F429" s="128">
        <v>425</v>
      </c>
    </row>
    <row r="430" spans="2:6" x14ac:dyDescent="0.25">
      <c r="B430" s="142" t="s">
        <v>237</v>
      </c>
      <c r="C430" s="13" t="str">
        <f>VLOOKUP(B430,'личн рез-ты по гонкам_NEW'!$G$1:$M$1058,4,FALSE)</f>
        <v>М</v>
      </c>
      <c r="D430" s="13">
        <f>VLOOKUP(B430,'личн рез-ты по гонкам_NEW'!$G$1:$M$1058,3,FALSE)</f>
        <v>0</v>
      </c>
      <c r="E430" s="61">
        <v>1.402465453388406</v>
      </c>
      <c r="F430" s="128">
        <v>426</v>
      </c>
    </row>
    <row r="431" spans="2:6" x14ac:dyDescent="0.25">
      <c r="B431" s="142" t="s">
        <v>797</v>
      </c>
      <c r="C431" s="13" t="str">
        <f>VLOOKUP(B431,'личн рез-ты по гонкам_NEW'!$G$1:$M$1058,4,FALSE)</f>
        <v>М</v>
      </c>
      <c r="D431" s="13">
        <f>VLOOKUP(B431,'личн рез-ты по гонкам_NEW'!$G$1:$M$1058,3,FALSE)</f>
        <v>6100</v>
      </c>
      <c r="E431" s="61">
        <v>1.39474422470519</v>
      </c>
      <c r="F431" s="128">
        <v>427</v>
      </c>
    </row>
    <row r="432" spans="2:6" x14ac:dyDescent="0.25">
      <c r="B432" s="142" t="s">
        <v>268</v>
      </c>
      <c r="C432" s="41" t="str">
        <f>VLOOKUP(B432,'личн рез-ты по гонкам_NEW'!$G$1:$M$1058,4,FALSE)</f>
        <v>М</v>
      </c>
      <c r="D432" s="41">
        <f>VLOOKUP(B432,'личн рез-ты по гонкам_NEW'!$G$1:$M$1058,3,FALSE)</f>
        <v>0</v>
      </c>
      <c r="E432" s="61">
        <v>1.3854003987239496</v>
      </c>
      <c r="F432" s="128">
        <v>428</v>
      </c>
    </row>
    <row r="433" spans="2:6" x14ac:dyDescent="0.25">
      <c r="B433" s="142" t="s">
        <v>725</v>
      </c>
      <c r="C433" s="13" t="str">
        <f>VLOOKUP(B433,'личн рез-ты по гонкам_NEW'!$G$1:$M$1058,4,FALSE)</f>
        <v>М</v>
      </c>
      <c r="D433" s="13">
        <f>VLOOKUP(B433,'личн рез-ты по гонкам_NEW'!$G$1:$M$1058,3,FALSE)</f>
        <v>3154</v>
      </c>
      <c r="E433" s="61">
        <v>1.3826946334520542</v>
      </c>
      <c r="F433" s="128">
        <v>429</v>
      </c>
    </row>
    <row r="434" spans="2:6" x14ac:dyDescent="0.25">
      <c r="B434" s="142" t="s">
        <v>238</v>
      </c>
      <c r="C434" s="13" t="str">
        <f>VLOOKUP(B434,'личн рез-ты по гонкам_NEW'!$G$1:$M$1058,4,FALSE)</f>
        <v>М</v>
      </c>
      <c r="D434" s="13">
        <f>VLOOKUP(B434,'личн рез-ты по гонкам_NEW'!$G$1:$M$1058,3,FALSE)</f>
        <v>0</v>
      </c>
      <c r="E434" s="61">
        <v>1.3810671536897539</v>
      </c>
      <c r="F434" s="128">
        <v>430</v>
      </c>
    </row>
    <row r="435" spans="2:6" x14ac:dyDescent="0.25">
      <c r="B435" s="142" t="s">
        <v>269</v>
      </c>
      <c r="C435" s="13" t="str">
        <f>VLOOKUP(B435,'личн рез-ты по гонкам_NEW'!$G$1:$M$1058,4,FALSE)</f>
        <v>М</v>
      </c>
      <c r="D435" s="13">
        <f>VLOOKUP(B435,'личн рез-ты по гонкам_NEW'!$G$1:$M$1058,3,FALSE)</f>
        <v>0</v>
      </c>
      <c r="E435" s="61">
        <v>1.3527972947138094</v>
      </c>
      <c r="F435" s="128">
        <v>431</v>
      </c>
    </row>
    <row r="436" spans="2:6" x14ac:dyDescent="0.25">
      <c r="B436" s="142" t="s">
        <v>415</v>
      </c>
      <c r="C436" s="13" t="str">
        <f>VLOOKUP(B436,'личн рез-ты по гонкам_NEW'!$G$1:$M$1058,4,FALSE)</f>
        <v>М</v>
      </c>
      <c r="D436" s="13">
        <f>VLOOKUP(B436,'личн рез-ты по гонкам_NEW'!$G$1:$M$1058,3,FALSE)</f>
        <v>0</v>
      </c>
      <c r="E436" s="61">
        <v>1.3496626974440953</v>
      </c>
      <c r="F436" s="128">
        <v>432</v>
      </c>
    </row>
    <row r="437" spans="2:6" x14ac:dyDescent="0.25">
      <c r="B437" s="142" t="s">
        <v>809</v>
      </c>
      <c r="C437" s="13" t="str">
        <f>VLOOKUP(B437,'личн рез-ты по гонкам_NEW'!$G$1:$M$1058,4,FALSE)</f>
        <v>М</v>
      </c>
      <c r="D437" s="13" t="str">
        <f>VLOOKUP(B437,'личн рез-ты по гонкам_NEW'!$G$1:$M$1058,3,FALSE)</f>
        <v/>
      </c>
      <c r="E437" s="61">
        <v>1.3439698847427992</v>
      </c>
      <c r="F437" s="128">
        <v>433</v>
      </c>
    </row>
    <row r="438" spans="2:6" x14ac:dyDescent="0.25">
      <c r="B438" s="142" t="s">
        <v>357</v>
      </c>
      <c r="C438" s="13" t="str">
        <f>VLOOKUP(B438,'личн рез-ты по гонкам_NEW'!$G$1:$M$1058,4,FALSE)</f>
        <v>М</v>
      </c>
      <c r="D438" s="13">
        <f>VLOOKUP(B438,'личн рез-ты по гонкам_NEW'!$G$1:$M$1058,3,FALSE)</f>
        <v>0</v>
      </c>
      <c r="E438" s="61">
        <v>1.293416092312031</v>
      </c>
      <c r="F438" s="128">
        <v>434</v>
      </c>
    </row>
    <row r="439" spans="2:6" x14ac:dyDescent="0.25">
      <c r="B439" s="142" t="s">
        <v>358</v>
      </c>
      <c r="C439" s="13" t="str">
        <f>VLOOKUP(B439,'личн рез-ты по гонкам_NEW'!$G$1:$M$1058,4,FALSE)</f>
        <v>М</v>
      </c>
      <c r="D439" s="13">
        <f>VLOOKUP(B439,'личн рез-ты по гонкам_NEW'!$G$1:$M$1058,3,FALSE)</f>
        <v>0</v>
      </c>
      <c r="E439" s="61">
        <v>1.2784525623399539</v>
      </c>
      <c r="F439" s="128">
        <v>435</v>
      </c>
    </row>
    <row r="440" spans="2:6" x14ac:dyDescent="0.25">
      <c r="B440" s="142" t="s">
        <v>648</v>
      </c>
      <c r="C440" s="13" t="str">
        <f>VLOOKUP(B440,'личн рез-ты по гонкам_NEW'!$G$1:$M$1058,4,FALSE)</f>
        <v>М</v>
      </c>
      <c r="D440" s="13">
        <f>VLOOKUP(B440,'личн рез-ты по гонкам_NEW'!$G$1:$M$1058,3,FALSE)</f>
        <v>5966</v>
      </c>
      <c r="E440" s="61">
        <v>1.2770367789042307</v>
      </c>
      <c r="F440" s="128">
        <v>436</v>
      </c>
    </row>
    <row r="441" spans="2:6" x14ac:dyDescent="0.25">
      <c r="B441" s="142" t="s">
        <v>416</v>
      </c>
      <c r="C441" s="13" t="str">
        <f>VLOOKUP(B441,'личн рез-ты по гонкам_NEW'!$G$1:$M$1058,4,FALSE)</f>
        <v>М</v>
      </c>
      <c r="D441" s="13">
        <f>VLOOKUP(B441,'личн рез-ты по гонкам_NEW'!$G$1:$M$1058,3,FALSE)</f>
        <v>0</v>
      </c>
      <c r="E441" s="61">
        <v>1.2507096311384194</v>
      </c>
      <c r="F441" s="128">
        <v>437</v>
      </c>
    </row>
    <row r="442" spans="2:6" x14ac:dyDescent="0.25">
      <c r="B442" s="142" t="s">
        <v>320</v>
      </c>
      <c r="C442" s="13" t="str">
        <f>VLOOKUP(B442,'личн рез-ты по гонкам_NEW'!$G$1:$M$1058,4,FALSE)</f>
        <v>М</v>
      </c>
      <c r="D442" s="13">
        <f>VLOOKUP(B442,'личн рез-ты по гонкам_NEW'!$G$1:$M$1058,3,FALSE)</f>
        <v>3528</v>
      </c>
      <c r="E442" s="61">
        <v>1.2257862672380826</v>
      </c>
      <c r="F442" s="128">
        <v>438</v>
      </c>
    </row>
    <row r="443" spans="2:6" x14ac:dyDescent="0.25">
      <c r="B443" s="142" t="s">
        <v>417</v>
      </c>
      <c r="C443" s="13" t="str">
        <f>VLOOKUP(B443,'личн рез-ты по гонкам_NEW'!$G$1:$M$1058,4,FALSE)</f>
        <v>М</v>
      </c>
      <c r="D443" s="13">
        <f>VLOOKUP(B443,'личн рез-ты по гонкам_NEW'!$G$1:$M$1058,3,FALSE)</f>
        <v>4865</v>
      </c>
      <c r="E443" s="61">
        <v>1.2247512126977751</v>
      </c>
      <c r="F443" s="128">
        <v>439</v>
      </c>
    </row>
    <row r="444" spans="2:6" x14ac:dyDescent="0.25">
      <c r="B444" s="142" t="s">
        <v>271</v>
      </c>
      <c r="C444" s="13" t="str">
        <f>VLOOKUP(B444,'личн рез-ты по гонкам_NEW'!$G$1:$M$1058,4,FALSE)</f>
        <v>М</v>
      </c>
      <c r="D444" s="13">
        <f>VLOOKUP(B444,'личн рез-ты по гонкам_NEW'!$G$1:$M$1058,3,FALSE)</f>
        <v>0</v>
      </c>
      <c r="E444" s="61">
        <v>1.2149832734452579</v>
      </c>
      <c r="F444" s="128">
        <v>440</v>
      </c>
    </row>
    <row r="445" spans="2:6" x14ac:dyDescent="0.25">
      <c r="B445" s="142" t="s">
        <v>798</v>
      </c>
      <c r="C445" s="13" t="str">
        <f>VLOOKUP(B445,'личн рез-ты по гонкам_NEW'!$G$1:$M$1058,4,FALSE)</f>
        <v>М</v>
      </c>
      <c r="D445" s="13">
        <f>VLOOKUP(B445,'личн рез-ты по гонкам_NEW'!$G$1:$M$1058,3,FALSE)</f>
        <v>5721</v>
      </c>
      <c r="E445" s="61">
        <v>1.1998672797928045</v>
      </c>
      <c r="F445" s="128">
        <v>441</v>
      </c>
    </row>
    <row r="446" spans="2:6" x14ac:dyDescent="0.25">
      <c r="B446" s="142" t="s">
        <v>521</v>
      </c>
      <c r="C446" s="13" t="str">
        <f>VLOOKUP(B446,'личн рез-ты по гонкам_NEW'!$G$1:$M$1058,4,FALSE)</f>
        <v>М</v>
      </c>
      <c r="D446" s="13">
        <f>VLOOKUP(B446,'личн рез-ты по гонкам_NEW'!$G$1:$M$1058,3,FALSE)</f>
        <v>0</v>
      </c>
      <c r="E446" s="61">
        <v>1.1663499080503827</v>
      </c>
      <c r="F446" s="128">
        <v>442</v>
      </c>
    </row>
    <row r="447" spans="2:6" x14ac:dyDescent="0.25">
      <c r="B447" s="142" t="s">
        <v>799</v>
      </c>
      <c r="C447" s="13" t="str">
        <f>VLOOKUP(B447,'личн рез-ты по гонкам_NEW'!$G$1:$M$1058,4,FALSE)</f>
        <v>М</v>
      </c>
      <c r="D447" s="13">
        <f>VLOOKUP(B447,'личн рез-ты по гонкам_NEW'!$G$1:$M$1058,3,FALSE)</f>
        <v>53</v>
      </c>
      <c r="E447" s="61">
        <v>1.1558474041878051</v>
      </c>
      <c r="F447" s="128">
        <v>443</v>
      </c>
    </row>
    <row r="448" spans="2:6" x14ac:dyDescent="0.25">
      <c r="B448" s="142" t="s">
        <v>810</v>
      </c>
      <c r="C448" s="13" t="str">
        <f>VLOOKUP(B448,'личн рез-ты по гонкам_NEW'!$G$1:$M$1058,4,FALSE)</f>
        <v>М</v>
      </c>
      <c r="D448" s="13">
        <f>VLOOKUP(B448,'личн рез-ты по гонкам_NEW'!$G$1:$M$1058,3,FALSE)</f>
        <v>6079</v>
      </c>
      <c r="E448" s="61">
        <v>1.1544813248769279</v>
      </c>
      <c r="F448" s="128">
        <v>444</v>
      </c>
    </row>
    <row r="449" spans="2:6" x14ac:dyDescent="0.25">
      <c r="B449" s="142" t="s">
        <v>542</v>
      </c>
      <c r="C449" s="13" t="str">
        <f>VLOOKUP(B449,'личн рез-ты по гонкам_NEW'!$G$1:$M$1058,4,FALSE)</f>
        <v>М</v>
      </c>
      <c r="D449" s="13">
        <f>VLOOKUP(B449,'личн рез-ты по гонкам_NEW'!$G$1:$M$1058,3,FALSE)</f>
        <v>5247</v>
      </c>
      <c r="E449" s="61">
        <v>1.1401520532784133</v>
      </c>
      <c r="F449" s="128">
        <v>445</v>
      </c>
    </row>
    <row r="450" spans="2:6" x14ac:dyDescent="0.25">
      <c r="B450" s="142" t="s">
        <v>359</v>
      </c>
      <c r="C450" s="13" t="str">
        <f>VLOOKUP(B450,'личн рез-ты по гонкам_NEW'!$G$1:$M$1058,4,FALSE)</f>
        <v>М</v>
      </c>
      <c r="D450" s="13">
        <f>VLOOKUP(B450,'личн рез-ты по гонкам_NEW'!$G$1:$M$1058,3,FALSE)</f>
        <v>0</v>
      </c>
      <c r="E450" s="61">
        <v>1.1396364887671389</v>
      </c>
      <c r="F450" s="128">
        <v>446</v>
      </c>
    </row>
    <row r="451" spans="2:6" x14ac:dyDescent="0.25">
      <c r="B451" s="142" t="s">
        <v>456</v>
      </c>
      <c r="C451" s="13" t="str">
        <f>VLOOKUP(B451,'личн рез-ты по гонкам_NEW'!$G$1:$M$1058,4,FALSE)</f>
        <v>М</v>
      </c>
      <c r="D451" s="13">
        <f>VLOOKUP(B451,'личн рез-ты по гонкам_NEW'!$G$1:$M$1058,3,FALSE)</f>
        <v>0</v>
      </c>
      <c r="E451" s="61">
        <v>1.1287287476576833</v>
      </c>
      <c r="F451" s="128">
        <v>447</v>
      </c>
    </row>
    <row r="452" spans="2:6" x14ac:dyDescent="0.25">
      <c r="B452" s="142" t="s">
        <v>800</v>
      </c>
      <c r="C452" s="13" t="str">
        <f>VLOOKUP(B452,'личн рез-ты по гонкам_NEW'!$G$1:$M$1058,4,FALSE)</f>
        <v>М</v>
      </c>
      <c r="D452" s="13">
        <f>VLOOKUP(B452,'личн рез-ты по гонкам_NEW'!$G$1:$M$1058,3,FALSE)</f>
        <v>6117</v>
      </c>
      <c r="E452" s="61">
        <v>1.1122534840803322</v>
      </c>
      <c r="F452" s="128">
        <v>448</v>
      </c>
    </row>
    <row r="453" spans="2:6" x14ac:dyDescent="0.25">
      <c r="B453" s="142" t="s">
        <v>665</v>
      </c>
      <c r="C453" s="13" t="str">
        <f>VLOOKUP(B453,'личн рез-ты по гонкам_NEW'!$G$1:$M$1058,4,FALSE)</f>
        <v>М</v>
      </c>
      <c r="D453" s="13">
        <f>VLOOKUP(B453,'личн рез-ты по гонкам_NEW'!$G$1:$M$1058,3,FALSE)</f>
        <v>0</v>
      </c>
      <c r="E453" s="61">
        <v>1.0981221713349794</v>
      </c>
      <c r="F453" s="128">
        <v>449</v>
      </c>
    </row>
    <row r="454" spans="2:6" x14ac:dyDescent="0.25">
      <c r="B454" s="142" t="s">
        <v>418</v>
      </c>
      <c r="C454" s="13" t="str">
        <f>VLOOKUP(B454,'личн рез-ты по гонкам_NEW'!$G$1:$M$1058,4,FALSE)</f>
        <v>М</v>
      </c>
      <c r="D454" s="13">
        <f>VLOOKUP(B454,'личн рез-ты по гонкам_NEW'!$G$1:$M$1058,3,FALSE)</f>
        <v>0</v>
      </c>
      <c r="E454" s="61">
        <v>1.0465094988850396</v>
      </c>
      <c r="F454" s="128">
        <v>450</v>
      </c>
    </row>
    <row r="455" spans="2:6" x14ac:dyDescent="0.25">
      <c r="B455" s="142" t="s">
        <v>420</v>
      </c>
      <c r="C455" s="13" t="str">
        <f>VLOOKUP(B455,'личн рез-ты по гонкам_NEW'!$G$1:$M$1058,4,FALSE)</f>
        <v>М</v>
      </c>
      <c r="D455" s="13">
        <f>VLOOKUP(B455,'личн рез-ты по гонкам_NEW'!$G$1:$M$1058,3,FALSE)</f>
        <v>5141</v>
      </c>
      <c r="E455" s="61">
        <v>1.0141234679101705</v>
      </c>
      <c r="F455" s="128">
        <v>451</v>
      </c>
    </row>
    <row r="456" spans="2:6" x14ac:dyDescent="0.25">
      <c r="B456" s="142" t="s">
        <v>811</v>
      </c>
      <c r="C456" s="13" t="str">
        <f>VLOOKUP(B456,'личн рез-ты по гонкам_NEW'!$G$1:$M$1058,4,FALSE)</f>
        <v>М</v>
      </c>
      <c r="D456" s="13">
        <f>VLOOKUP(B456,'личн рез-ты по гонкам_NEW'!$G$1:$M$1058,3,FALSE)</f>
        <v>5294</v>
      </c>
      <c r="E456" s="61">
        <v>0.98252534175367956</v>
      </c>
      <c r="F456" s="128">
        <v>452</v>
      </c>
    </row>
    <row r="457" spans="2:6" x14ac:dyDescent="0.25">
      <c r="B457" s="142" t="s">
        <v>801</v>
      </c>
      <c r="C457" s="13" t="str">
        <f>VLOOKUP(B457,'личн рез-ты по гонкам_NEW'!$G$1:$M$1058,4,FALSE)</f>
        <v>М</v>
      </c>
      <c r="D457" s="13">
        <f>VLOOKUP(B457,'личн рез-ты по гонкам_NEW'!$G$1:$M$1058,3,FALSE)</f>
        <v>6136</v>
      </c>
      <c r="E457" s="61">
        <v>0.97659046142543382</v>
      </c>
      <c r="F457" s="128">
        <v>453</v>
      </c>
    </row>
    <row r="458" spans="2:6" x14ac:dyDescent="0.25">
      <c r="B458" s="142" t="s">
        <v>287</v>
      </c>
      <c r="C458" s="13" t="str">
        <f>VLOOKUP(B458,'личн рез-ты по гонкам_NEW'!$G$1:$M$1058,4,FALSE)</f>
        <v>М</v>
      </c>
      <c r="D458" s="13">
        <f>VLOOKUP(B458,'личн рез-ты по гонкам_NEW'!$G$1:$M$1058,3,FALSE)</f>
        <v>0</v>
      </c>
      <c r="E458" s="61">
        <v>0.94587640643565141</v>
      </c>
      <c r="F458" s="128">
        <v>454</v>
      </c>
    </row>
    <row r="459" spans="2:6" x14ac:dyDescent="0.25">
      <c r="B459" s="142" t="s">
        <v>245</v>
      </c>
      <c r="C459" s="13" t="str">
        <f>VLOOKUP(B459,'личн рез-ты по гонкам_NEW'!$G$1:$M$1058,4,FALSE)</f>
        <v>М</v>
      </c>
      <c r="D459" s="13">
        <f>VLOOKUP(B459,'личн рез-ты по гонкам_NEW'!$G$1:$M$1058,3,FALSE)</f>
        <v>2747</v>
      </c>
      <c r="E459" s="61">
        <v>0.94287504779514708</v>
      </c>
      <c r="F459" s="128">
        <v>455</v>
      </c>
    </row>
    <row r="460" spans="2:6" x14ac:dyDescent="0.25">
      <c r="B460" s="142" t="s">
        <v>812</v>
      </c>
      <c r="C460" s="13" t="str">
        <f>VLOOKUP(B460,'личн рез-ты по гонкам_NEW'!$G$1:$M$1058,4,FALSE)</f>
        <v>М</v>
      </c>
      <c r="D460" s="13" t="str">
        <f>VLOOKUP(B460,'личн рез-ты по гонкам_NEW'!$G$1:$M$1058,3,FALSE)</f>
        <v/>
      </c>
      <c r="E460" s="61">
        <v>0.93216742464627012</v>
      </c>
      <c r="F460" s="128">
        <v>456</v>
      </c>
    </row>
    <row r="461" spans="2:6" x14ac:dyDescent="0.25">
      <c r="B461" s="142" t="s">
        <v>288</v>
      </c>
      <c r="C461" s="13" t="str">
        <f>VLOOKUP(B461,'личн рез-ты по гонкам_NEW'!$G$1:$M$1058,4,FALSE)</f>
        <v>М</v>
      </c>
      <c r="D461" s="13">
        <f>VLOOKUP(B461,'личн рез-ты по гонкам_NEW'!$G$1:$M$1058,3,FALSE)</f>
        <v>0</v>
      </c>
      <c r="E461" s="61">
        <v>0.92049443282268639</v>
      </c>
      <c r="F461" s="128">
        <v>457</v>
      </c>
    </row>
    <row r="462" spans="2:6" x14ac:dyDescent="0.25">
      <c r="B462" s="142" t="s">
        <v>813</v>
      </c>
      <c r="C462" s="13" t="str">
        <f>VLOOKUP(B462,'личн рез-ты по гонкам_NEW'!$G$1:$M$1058,4,FALSE)</f>
        <v>М</v>
      </c>
      <c r="D462" s="13">
        <f>VLOOKUP(B462,'личн рез-ты по гонкам_NEW'!$G$1:$M$1058,3,FALSE)</f>
        <v>6105</v>
      </c>
      <c r="E462" s="61">
        <v>0.91813000292389568</v>
      </c>
      <c r="F462" s="128">
        <v>458</v>
      </c>
    </row>
    <row r="463" spans="2:6" x14ac:dyDescent="0.25">
      <c r="B463" s="142" t="s">
        <v>241</v>
      </c>
      <c r="C463" s="13" t="str">
        <f>VLOOKUP(B463,'личн рез-ты по гонкам_NEW'!$G$1:$M$1058,4,FALSE)</f>
        <v>М</v>
      </c>
      <c r="D463" s="13">
        <f>VLOOKUP(B463,'личн рез-ты по гонкам_NEW'!$G$1:$M$1058,3,FALSE)</f>
        <v>0</v>
      </c>
      <c r="E463" s="61">
        <v>0.87142238209202894</v>
      </c>
      <c r="F463" s="128">
        <v>459</v>
      </c>
    </row>
    <row r="464" spans="2:6" x14ac:dyDescent="0.25">
      <c r="B464" s="142" t="s">
        <v>242</v>
      </c>
      <c r="C464" s="13" t="str">
        <f>VLOOKUP(B464,'личн рез-ты по гонкам_NEW'!$G$1:$M$1058,4,FALSE)</f>
        <v>М</v>
      </c>
      <c r="D464" s="13">
        <f>VLOOKUP(B464,'личн рез-ты по гонкам_NEW'!$G$1:$M$1058,3,FALSE)</f>
        <v>0</v>
      </c>
      <c r="E464" s="61">
        <v>0.84808441962975267</v>
      </c>
      <c r="F464" s="128">
        <v>460</v>
      </c>
    </row>
    <row r="465" spans="2:6" x14ac:dyDescent="0.25">
      <c r="B465" s="142" t="s">
        <v>658</v>
      </c>
      <c r="C465" s="13" t="str">
        <f>VLOOKUP(B465,'личн рез-ты по гонкам_NEW'!$G$1:$M$1058,4,FALSE)</f>
        <v>М</v>
      </c>
      <c r="D465" s="13">
        <f>VLOOKUP(B465,'личн рез-ты по гонкам_NEW'!$G$1:$M$1058,3,FALSE)</f>
        <v>436</v>
      </c>
      <c r="E465" s="61">
        <v>0.84465335801281249</v>
      </c>
      <c r="F465" s="128">
        <v>461</v>
      </c>
    </row>
    <row r="466" spans="2:6" x14ac:dyDescent="0.25">
      <c r="B466" s="142" t="s">
        <v>628</v>
      </c>
      <c r="C466" s="13" t="str">
        <f>VLOOKUP(B466,'личн рез-ты по гонкам_NEW'!$G$1:$M$1058,4,FALSE)</f>
        <v>М</v>
      </c>
      <c r="D466" s="13">
        <f>VLOOKUP(B466,'личн рез-ты по гонкам_NEW'!$G$1:$M$1058,3,FALSE)</f>
        <v>0</v>
      </c>
      <c r="E466" s="61">
        <v>0.84333877138766122</v>
      </c>
      <c r="F466" s="128">
        <v>462</v>
      </c>
    </row>
    <row r="467" spans="2:6" x14ac:dyDescent="0.25">
      <c r="B467" s="142" t="s">
        <v>421</v>
      </c>
      <c r="C467" s="13" t="str">
        <f>VLOOKUP(B467,'личн рез-ты по гонкам_NEW'!$G$1:$M$1058,4,FALSE)</f>
        <v>М</v>
      </c>
      <c r="D467" s="13">
        <f>VLOOKUP(B467,'личн рез-ты по гонкам_NEW'!$G$1:$M$1058,3,FALSE)</f>
        <v>5175</v>
      </c>
      <c r="E467" s="61">
        <v>0.84260956972575041</v>
      </c>
      <c r="F467" s="128">
        <v>463</v>
      </c>
    </row>
    <row r="468" spans="2:6" x14ac:dyDescent="0.25">
      <c r="B468" s="142" t="s">
        <v>422</v>
      </c>
      <c r="C468" s="13" t="str">
        <f>VLOOKUP(B468,'личн рез-ты по гонкам_NEW'!$G$1:$M$1058,4,FALSE)</f>
        <v>М</v>
      </c>
      <c r="D468" s="13">
        <f>VLOOKUP(B468,'личн рез-ты по гонкам_NEW'!$G$1:$M$1058,3,FALSE)</f>
        <v>1599</v>
      </c>
      <c r="E468" s="61">
        <v>0.8423754768328483</v>
      </c>
      <c r="F468" s="128">
        <v>464</v>
      </c>
    </row>
    <row r="469" spans="2:6" x14ac:dyDescent="0.25">
      <c r="B469" s="142" t="s">
        <v>273</v>
      </c>
      <c r="C469" s="13" t="str">
        <f>VLOOKUP(B469,'личн рез-ты по гонкам_NEW'!$G$1:$M$1058,4,FALSE)</f>
        <v>М</v>
      </c>
      <c r="D469" s="13">
        <f>VLOOKUP(B469,'личн рез-ты по гонкам_NEW'!$G$1:$M$1058,3,FALSE)</f>
        <v>0</v>
      </c>
      <c r="E469" s="61">
        <v>0.84102194752130754</v>
      </c>
      <c r="F469" s="128">
        <v>465</v>
      </c>
    </row>
    <row r="470" spans="2:6" x14ac:dyDescent="0.25">
      <c r="B470" s="142" t="s">
        <v>814</v>
      </c>
      <c r="C470" s="13" t="str">
        <f>VLOOKUP(B470,'личн рез-ты по гонкам_NEW'!$G$1:$M$1058,4,FALSE)</f>
        <v>М</v>
      </c>
      <c r="D470" s="13">
        <f>VLOOKUP(B470,'личн рез-ты по гонкам_NEW'!$G$1:$M$1058,3,FALSE)</f>
        <v>6122</v>
      </c>
      <c r="E470" s="61">
        <v>0.80611684894750302</v>
      </c>
      <c r="F470" s="128">
        <v>466</v>
      </c>
    </row>
    <row r="471" spans="2:6" x14ac:dyDescent="0.25">
      <c r="B471" s="142" t="s">
        <v>274</v>
      </c>
      <c r="C471" s="13" t="str">
        <f>VLOOKUP(B471,'личн рез-ты по гонкам_NEW'!$G$1:$M$1058,4,FALSE)</f>
        <v>М</v>
      </c>
      <c r="D471" s="13">
        <f>VLOOKUP(B471,'личн рез-ты по гонкам_NEW'!$G$1:$M$1058,3,FALSE)</f>
        <v>0</v>
      </c>
      <c r="E471" s="61">
        <v>0.80078543825369752</v>
      </c>
      <c r="F471" s="128">
        <v>467</v>
      </c>
    </row>
    <row r="472" spans="2:6" x14ac:dyDescent="0.25">
      <c r="B472" s="142" t="s">
        <v>802</v>
      </c>
      <c r="C472" s="13" t="str">
        <f>VLOOKUP(B472,'личн рез-ты по гонкам_NEW'!$G$1:$M$1058,4,FALSE)</f>
        <v>М</v>
      </c>
      <c r="D472" s="13">
        <f>VLOOKUP(B472,'личн рез-ты по гонкам_NEW'!$G$1:$M$1058,3,FALSE)</f>
        <v>2243</v>
      </c>
      <c r="E472" s="61">
        <v>0.79052908412611944</v>
      </c>
      <c r="F472" s="128">
        <v>468</v>
      </c>
    </row>
    <row r="473" spans="2:6" x14ac:dyDescent="0.25">
      <c r="B473" s="142" t="s">
        <v>803</v>
      </c>
      <c r="C473" s="13" t="e">
        <f>VLOOKUP(B473,'личн рез-ты по гонкам_NEW'!$G$1:$M$1058,4,FALSE)</f>
        <v>#N/A</v>
      </c>
      <c r="D473" s="13" t="e">
        <f>VLOOKUP(B473,'личн рез-ты по гонкам_NEW'!$G$1:$M$1058,3,FALSE)</f>
        <v>#N/A</v>
      </c>
      <c r="E473" s="61">
        <v>0.78873514589110283</v>
      </c>
      <c r="F473" s="128">
        <v>469</v>
      </c>
    </row>
    <row r="474" spans="2:6" x14ac:dyDescent="0.25">
      <c r="B474" s="142" t="s">
        <v>654</v>
      </c>
      <c r="C474" s="13" t="str">
        <f>VLOOKUP(B474,'личн рез-ты по гонкам_NEW'!$G$1:$M$1058,4,FALSE)</f>
        <v>М</v>
      </c>
      <c r="D474" s="13">
        <f>VLOOKUP(B474,'личн рез-ты по гонкам_NEW'!$G$1:$M$1058,3,FALSE)</f>
        <v>0</v>
      </c>
      <c r="E474" s="61">
        <v>0.76474671757020807</v>
      </c>
      <c r="F474" s="128">
        <v>470</v>
      </c>
    </row>
    <row r="475" spans="2:6" x14ac:dyDescent="0.25">
      <c r="B475" s="142" t="s">
        <v>653</v>
      </c>
      <c r="C475" s="13" t="str">
        <f>VLOOKUP(B475,'личн рез-ты по гонкам_NEW'!$G$1:$M$1058,4,FALSE)</f>
        <v>М</v>
      </c>
      <c r="D475" s="13">
        <f>VLOOKUP(B475,'личн рез-ты по гонкам_NEW'!$G$1:$M$1058,3,FALSE)</f>
        <v>0</v>
      </c>
      <c r="E475" s="61">
        <v>0.76458207888023055</v>
      </c>
      <c r="F475" s="128">
        <v>471</v>
      </c>
    </row>
    <row r="476" spans="2:6" x14ac:dyDescent="0.25">
      <c r="B476" s="142" t="s">
        <v>815</v>
      </c>
      <c r="C476" s="13" t="str">
        <f>VLOOKUP(B476,'личн рез-ты по гонкам_NEW'!$G$1:$M$1058,4,FALSE)</f>
        <v>М</v>
      </c>
      <c r="D476" s="13" t="str">
        <f>VLOOKUP(B476,'личн рез-ты по гонкам_NEW'!$G$1:$M$1058,3,FALSE)</f>
        <v/>
      </c>
      <c r="E476" s="61">
        <v>0.74064008606527332</v>
      </c>
      <c r="F476" s="128">
        <v>472</v>
      </c>
    </row>
    <row r="477" spans="2:6" x14ac:dyDescent="0.25">
      <c r="B477" s="142" t="s">
        <v>360</v>
      </c>
      <c r="C477" s="13" t="str">
        <f>VLOOKUP(B477,'личн рез-ты по гонкам_NEW'!$G$1:$M$1058,4,FALSE)</f>
        <v>М</v>
      </c>
      <c r="D477" s="13">
        <f>VLOOKUP(B477,'личн рез-ты по гонкам_NEW'!$G$1:$M$1058,3,FALSE)</f>
        <v>0</v>
      </c>
      <c r="E477" s="61">
        <v>0.73042649552543504</v>
      </c>
      <c r="F477" s="128">
        <v>473</v>
      </c>
    </row>
    <row r="478" spans="2:6" x14ac:dyDescent="0.25">
      <c r="B478" s="142" t="s">
        <v>816</v>
      </c>
      <c r="C478" s="13" t="str">
        <f>VLOOKUP(B478,'личн рез-ты по гонкам_NEW'!$G$1:$M$1058,4,FALSE)</f>
        <v>М</v>
      </c>
      <c r="D478" s="13">
        <f>VLOOKUP(B478,'личн рез-ты по гонкам_NEW'!$G$1:$M$1058,3,FALSE)</f>
        <v>6138</v>
      </c>
      <c r="E478" s="61">
        <v>0.7288411977689313</v>
      </c>
      <c r="F478" s="128">
        <v>474</v>
      </c>
    </row>
    <row r="479" spans="2:6" x14ac:dyDescent="0.25">
      <c r="B479" s="142" t="s">
        <v>275</v>
      </c>
      <c r="C479" s="13" t="str">
        <f>VLOOKUP(B479,'личн рез-ты по гонкам_NEW'!$G$1:$M$1058,4,FALSE)</f>
        <v>М</v>
      </c>
      <c r="D479" s="13">
        <f>VLOOKUP(B479,'личн рез-ты по гонкам_NEW'!$G$1:$M$1058,3,FALSE)</f>
        <v>0</v>
      </c>
      <c r="E479" s="61">
        <v>0.69482159314315639</v>
      </c>
      <c r="F479" s="128">
        <v>475</v>
      </c>
    </row>
    <row r="480" spans="2:6" x14ac:dyDescent="0.25">
      <c r="B480" s="142" t="s">
        <v>817</v>
      </c>
      <c r="C480" s="13" t="str">
        <f>VLOOKUP(B480,'личн рез-ты по гонкам_NEW'!$G$1:$M$1058,4,FALSE)</f>
        <v>М</v>
      </c>
      <c r="D480" s="13" t="str">
        <f>VLOOKUP(B480,'личн рез-ты по гонкам_NEW'!$G$1:$M$1058,3,FALSE)</f>
        <v/>
      </c>
      <c r="E480" s="61">
        <v>0.65350680100609881</v>
      </c>
      <c r="F480" s="128">
        <v>476</v>
      </c>
    </row>
    <row r="481" spans="2:6" x14ac:dyDescent="0.25">
      <c r="B481" s="142" t="s">
        <v>818</v>
      </c>
      <c r="C481" s="13" t="str">
        <f>VLOOKUP(B481,'личн рез-ты по гонкам_NEW'!$G$1:$M$1058,4,FALSE)</f>
        <v>М</v>
      </c>
      <c r="D481" s="13">
        <f>VLOOKUP(B481,'личн рез-ты по гонкам_NEW'!$G$1:$M$1058,3,FALSE)</f>
        <v>2944</v>
      </c>
      <c r="E481" s="61">
        <v>0.63554979929866617</v>
      </c>
      <c r="F481" s="128">
        <v>477</v>
      </c>
    </row>
    <row r="482" spans="2:6" x14ac:dyDescent="0.25">
      <c r="B482" s="142" t="s">
        <v>819</v>
      </c>
      <c r="C482" s="13" t="str">
        <f>VLOOKUP(B482,'личн рез-ты по гонкам_NEW'!$G$1:$M$1058,4,FALSE)</f>
        <v>М</v>
      </c>
      <c r="D482" s="13" t="str">
        <f>VLOOKUP(B482,'личн рез-ты по гонкам_NEW'!$G$1:$M$1058,3,FALSE)</f>
        <v/>
      </c>
      <c r="E482" s="61">
        <v>0.52139859733669436</v>
      </c>
      <c r="F482" s="128">
        <v>478</v>
      </c>
    </row>
    <row r="483" spans="2:6" x14ac:dyDescent="0.25">
      <c r="B483" s="142" t="s">
        <v>329</v>
      </c>
      <c r="C483" s="13" t="str">
        <f>VLOOKUP(B483,'личн рез-ты по гонкам_NEW'!$G$1:$M$1058,4,FALSE)</f>
        <v>М</v>
      </c>
      <c r="D483" s="13">
        <f>VLOOKUP(B483,'личн рез-ты по гонкам_NEW'!$G$1:$M$1058,3,FALSE)</f>
        <v>0</v>
      </c>
      <c r="E483" s="61">
        <v>0.44712580445782968</v>
      </c>
      <c r="F483" s="128">
        <v>479</v>
      </c>
    </row>
    <row r="484" spans="2:6" x14ac:dyDescent="0.25">
      <c r="B484" s="142" t="s">
        <v>277</v>
      </c>
      <c r="C484" s="13" t="str">
        <f>VLOOKUP(B484,'личн рез-ты по гонкам_NEW'!$G$1:$M$1058,4,FALSE)</f>
        <v>М</v>
      </c>
      <c r="D484" s="13">
        <f>VLOOKUP(B484,'личн рез-ты по гонкам_NEW'!$G$1:$M$1058,3,FALSE)</f>
        <v>0</v>
      </c>
      <c r="E484" s="61">
        <v>0.40321521141032002</v>
      </c>
      <c r="F484" s="128">
        <v>480</v>
      </c>
    </row>
    <row r="485" spans="2:6" x14ac:dyDescent="0.25">
      <c r="B485" s="142" t="s">
        <v>669</v>
      </c>
      <c r="C485" s="13" t="str">
        <f>VLOOKUP(B485,'личн рез-ты по гонкам_NEW'!$G$1:$M$1058,4,FALSE)</f>
        <v>М</v>
      </c>
      <c r="D485" s="13">
        <f>VLOOKUP(B485,'личн рез-ты по гонкам_NEW'!$G$1:$M$1058,3,FALSE)</f>
        <v>0</v>
      </c>
      <c r="E485" s="61">
        <v>0.39129750694414195</v>
      </c>
      <c r="F485" s="128">
        <v>481</v>
      </c>
    </row>
    <row r="486" spans="2:6" x14ac:dyDescent="0.25">
      <c r="B486" s="142" t="s">
        <v>670</v>
      </c>
      <c r="C486" s="13" t="str">
        <f>VLOOKUP(B486,'личн рез-ты по гонкам_NEW'!$G$1:$M$1058,4,FALSE)</f>
        <v>М</v>
      </c>
      <c r="D486" s="13">
        <f>VLOOKUP(B486,'личн рез-ты по гонкам_NEW'!$G$1:$M$1058,3,FALSE)</f>
        <v>0</v>
      </c>
      <c r="E486" s="61">
        <v>0.39129750694414195</v>
      </c>
      <c r="F486" s="128">
        <v>482</v>
      </c>
    </row>
    <row r="487" spans="2:6" x14ac:dyDescent="0.25">
      <c r="B487" s="142" t="s">
        <v>804</v>
      </c>
      <c r="C487" s="13" t="str">
        <f>VLOOKUP(B487,'личн рез-ты по гонкам_NEW'!$G$1:$M$1058,4,FALSE)</f>
        <v>М</v>
      </c>
      <c r="D487" s="13" t="str">
        <f>VLOOKUP(B487,'личн рез-ты по гонкам_NEW'!$G$1:$M$1058,3,FALSE)</f>
        <v/>
      </c>
      <c r="E487" s="61">
        <v>0.33327717128263901</v>
      </c>
      <c r="F487" s="128">
        <v>483</v>
      </c>
    </row>
    <row r="488" spans="2:6" x14ac:dyDescent="0.25">
      <c r="B488" s="142" t="s">
        <v>663</v>
      </c>
      <c r="C488" s="13" t="str">
        <f>VLOOKUP(B488,'личн рез-ты по гонкам_NEW'!$G$1:$M$1058,4,FALSE)</f>
        <v>М</v>
      </c>
      <c r="D488" s="13">
        <f>VLOOKUP(B488,'личн рез-ты по гонкам_NEW'!$G$1:$M$1058,3,FALSE)</f>
        <v>1755</v>
      </c>
      <c r="E488" s="61">
        <v>0.32722072266733604</v>
      </c>
      <c r="F488" s="128">
        <v>484</v>
      </c>
    </row>
    <row r="489" spans="2:6" x14ac:dyDescent="0.25">
      <c r="B489" s="142" t="s">
        <v>570</v>
      </c>
      <c r="C489" s="13" t="str">
        <f>VLOOKUP(B489,'личн рез-ты по гонкам_NEW'!$G$1:$M$1058,4,FALSE)</f>
        <v>М</v>
      </c>
      <c r="D489" s="13">
        <f>VLOOKUP(B489,'личн рез-ты по гонкам_NEW'!$G$1:$M$1058,3,FALSE)</f>
        <v>5708</v>
      </c>
      <c r="E489" s="61">
        <v>0.30567306045438158</v>
      </c>
      <c r="F489" s="128">
        <v>485</v>
      </c>
    </row>
    <row r="490" spans="2:6" x14ac:dyDescent="0.25">
      <c r="B490" s="142" t="s">
        <v>582</v>
      </c>
      <c r="C490" s="13" t="str">
        <f>VLOOKUP(B490,'личн рез-ты по гонкам_NEW'!$G$1:$M$1058,4,FALSE)</f>
        <v>М</v>
      </c>
      <c r="D490" s="13" t="str">
        <f>VLOOKUP(B490,'личн рез-ты по гонкам_NEW'!$G$1:$M$1058,3,FALSE)</f>
        <v/>
      </c>
      <c r="E490" s="61">
        <v>0.30547939220642223</v>
      </c>
      <c r="F490" s="128">
        <v>486</v>
      </c>
    </row>
    <row r="491" spans="2:6" x14ac:dyDescent="0.25">
      <c r="B491" s="142" t="s">
        <v>717</v>
      </c>
      <c r="C491" s="13" t="str">
        <f>VLOOKUP(B491,'личн рез-ты по гонкам_NEW'!$G$1:$M$1058,4,FALSE)</f>
        <v>М</v>
      </c>
      <c r="D491" s="13">
        <f>VLOOKUP(B491,'личн рез-ты по гонкам_NEW'!$G$1:$M$1058,3,FALSE)</f>
        <v>2924</v>
      </c>
      <c r="E491" s="61">
        <v>0.28269626343177812</v>
      </c>
      <c r="F491" s="128">
        <v>487</v>
      </c>
    </row>
    <row r="492" spans="2:6" x14ac:dyDescent="0.25">
      <c r="B492" s="142" t="s">
        <v>820</v>
      </c>
      <c r="C492" s="13" t="str">
        <f>VLOOKUP(B492,'личн рез-ты по гонкам_NEW'!$G$1:$M$1058,4,FALSE)</f>
        <v>М</v>
      </c>
      <c r="D492" s="13">
        <f>VLOOKUP(B492,'личн рез-ты по гонкам_NEW'!$G$1:$M$1058,3,FALSE)</f>
        <v>6077</v>
      </c>
      <c r="E492" s="61">
        <v>0.23461442460460602</v>
      </c>
      <c r="F492" s="128">
        <v>488</v>
      </c>
    </row>
    <row r="493" spans="2:6" x14ac:dyDescent="0.25">
      <c r="B493" s="142" t="s">
        <v>327</v>
      </c>
      <c r="C493" s="13" t="str">
        <f>VLOOKUP(B493,'личн рез-ты по гонкам_NEW'!$G$1:$M$1058,4,FALSE)</f>
        <v>М</v>
      </c>
      <c r="D493" s="13">
        <f>VLOOKUP(B493,'личн рез-ты по гонкам_NEW'!$G$1:$M$1058,3,FALSE)</f>
        <v>0</v>
      </c>
      <c r="E493" s="61">
        <v>0.2337359071573954</v>
      </c>
      <c r="F493" s="128">
        <v>489</v>
      </c>
    </row>
    <row r="494" spans="2:6" x14ac:dyDescent="0.25">
      <c r="B494" s="142" t="s">
        <v>522</v>
      </c>
      <c r="C494" s="13" t="str">
        <f>VLOOKUP(B494,'личн рез-ты по гонкам_NEW'!$G$1:$M$1058,4,FALSE)</f>
        <v>М</v>
      </c>
      <c r="D494" s="13">
        <f>VLOOKUP(B494,'личн рез-ты по гонкам_NEW'!$G$1:$M$1058,3,FALSE)</f>
        <v>0</v>
      </c>
      <c r="E494" s="61">
        <v>0.2324912558272226</v>
      </c>
      <c r="F494" s="128">
        <v>490</v>
      </c>
    </row>
    <row r="495" spans="2:6" x14ac:dyDescent="0.25">
      <c r="B495" s="142" t="s">
        <v>718</v>
      </c>
      <c r="C495" s="13" t="str">
        <f>VLOOKUP(B495,'личн рез-ты по гонкам_NEW'!$G$1:$M$1058,4,FALSE)</f>
        <v>М</v>
      </c>
      <c r="D495" s="13">
        <f>VLOOKUP(B495,'личн рез-ты по гонкам_NEW'!$G$1:$M$1058,3,FALSE)</f>
        <v>0</v>
      </c>
      <c r="E495" s="61">
        <v>0.15309070249094223</v>
      </c>
      <c r="F495" s="128">
        <v>491</v>
      </c>
    </row>
    <row r="496" spans="2:6" x14ac:dyDescent="0.25">
      <c r="B496" s="142" t="s">
        <v>821</v>
      </c>
      <c r="C496" s="13" t="str">
        <f>VLOOKUP(B496,'личн рез-ты по гонкам_NEW'!$G$1:$M$1058,4,FALSE)</f>
        <v>М</v>
      </c>
      <c r="D496" s="13">
        <f>VLOOKUP(B496,'личн рез-ты по гонкам_NEW'!$G$1:$M$1058,3,FALSE)</f>
        <v>6127</v>
      </c>
      <c r="E496" s="61">
        <v>0.13605205092037523</v>
      </c>
      <c r="F496" s="128">
        <v>492</v>
      </c>
    </row>
    <row r="497" spans="2:6" x14ac:dyDescent="0.25">
      <c r="B497" s="142" t="s">
        <v>668</v>
      </c>
      <c r="C497" s="13" t="str">
        <f>VLOOKUP(B497,'личн рез-ты по гонкам_NEW'!$G$1:$M$1058,4,FALSE)</f>
        <v>М</v>
      </c>
      <c r="D497" s="13">
        <f>VLOOKUP(B497,'личн рез-ты по гонкам_NEW'!$G$1:$M$1058,3,FALSE)</f>
        <v>5773</v>
      </c>
      <c r="E497" s="61">
        <v>0.12959488042227879</v>
      </c>
      <c r="F497" s="128">
        <v>493</v>
      </c>
    </row>
  </sheetData>
  <autoFilter ref="B4:F497"/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1C2C9"/>
  </sheetPr>
  <dimension ref="B1:F238"/>
  <sheetViews>
    <sheetView workbookViewId="0"/>
    <sheetView workbookViewId="1"/>
  </sheetViews>
  <sheetFormatPr defaultRowHeight="15" x14ac:dyDescent="0.25"/>
  <cols>
    <col min="1" max="1" width="5.42578125" customWidth="1"/>
    <col min="2" max="2" width="30" customWidth="1"/>
    <col min="3" max="3" width="10.140625" style="1" customWidth="1"/>
    <col min="4" max="4" width="12.7109375" style="1" customWidth="1"/>
    <col min="5" max="5" width="14.140625" customWidth="1"/>
    <col min="6" max="6" width="10.7109375" style="1" customWidth="1"/>
  </cols>
  <sheetData>
    <row r="1" spans="2:6" x14ac:dyDescent="0.25">
      <c r="E1" s="109" t="s">
        <v>339</v>
      </c>
      <c r="F1" s="110">
        <f ca="1">TODAY()</f>
        <v>43717</v>
      </c>
    </row>
    <row r="2" spans="2:6" ht="18.75" x14ac:dyDescent="0.25">
      <c r="B2" s="170" t="s">
        <v>340</v>
      </c>
      <c r="C2" s="170"/>
      <c r="D2" s="170"/>
      <c r="E2" s="170"/>
    </row>
    <row r="4" spans="2:6" ht="30" x14ac:dyDescent="0.25">
      <c r="B4" s="101" t="s">
        <v>693</v>
      </c>
      <c r="C4" s="100" t="s">
        <v>50</v>
      </c>
      <c r="D4" s="100" t="s">
        <v>349</v>
      </c>
      <c r="E4" s="100" t="s">
        <v>328</v>
      </c>
      <c r="F4" s="100" t="s">
        <v>65</v>
      </c>
    </row>
    <row r="5" spans="2:6" x14ac:dyDescent="0.25">
      <c r="B5" s="143" t="s">
        <v>671</v>
      </c>
      <c r="C5" s="41" t="str">
        <f>VLOOKUP(B5,'личн рез-ты по гонкам_NEW'!$G$1:$M$1058,4,FALSE)</f>
        <v>Ж</v>
      </c>
      <c r="D5" s="41">
        <f>VLOOKUP(B5,'личн рез-ты по гонкам_NEW'!$G$1:$M$1058,3,FALSE)</f>
        <v>3250</v>
      </c>
      <c r="E5" s="111">
        <v>54.759548770352211</v>
      </c>
      <c r="F5" s="41">
        <v>1</v>
      </c>
    </row>
    <row r="6" spans="2:6" x14ac:dyDescent="0.25">
      <c r="B6" s="143" t="s">
        <v>83</v>
      </c>
      <c r="C6" s="41" t="str">
        <f>VLOOKUP(B6,'личн рез-ты по гонкам_NEW'!$G$1:$M$1058,4,FALSE)</f>
        <v>Ж</v>
      </c>
      <c r="D6" s="41">
        <f>VLOOKUP(B6,'личн рез-ты по гонкам_NEW'!$G$1:$M$1058,3,FALSE)</f>
        <v>2647</v>
      </c>
      <c r="E6" s="111">
        <v>46.282393631404688</v>
      </c>
      <c r="F6" s="41">
        <v>2</v>
      </c>
    </row>
    <row r="7" spans="2:6" x14ac:dyDescent="0.25">
      <c r="B7" s="143" t="s">
        <v>118</v>
      </c>
      <c r="C7" s="41" t="str">
        <f>VLOOKUP(B7,'личн рез-ты по гонкам_NEW'!$G$1:$M$1058,4,FALSE)</f>
        <v>Ж</v>
      </c>
      <c r="D7" s="41">
        <f>VLOOKUP(B7,'личн рез-ты по гонкам_NEW'!$G$1:$M$1058,3,FALSE)</f>
        <v>4760</v>
      </c>
      <c r="E7" s="111">
        <v>42.085745924939232</v>
      </c>
      <c r="F7" s="41">
        <v>3</v>
      </c>
    </row>
    <row r="8" spans="2:6" x14ac:dyDescent="0.25">
      <c r="B8" s="143" t="s">
        <v>66</v>
      </c>
      <c r="C8" s="41" t="str">
        <f>VLOOKUP(B8,'личн рез-ты по гонкам_NEW'!$G$1:$M$1058,4,FALSE)</f>
        <v>Ж</v>
      </c>
      <c r="D8" s="41">
        <f>VLOOKUP(B8,'личн рез-ты по гонкам_NEW'!$G$1:$M$1058,3,FALSE)</f>
        <v>60</v>
      </c>
      <c r="E8" s="111">
        <v>37.901687263002195</v>
      </c>
      <c r="F8" s="41">
        <v>4</v>
      </c>
    </row>
    <row r="9" spans="2:6" x14ac:dyDescent="0.25">
      <c r="B9" s="143" t="s">
        <v>67</v>
      </c>
      <c r="C9" s="41" t="str">
        <f>VLOOKUP(B9,'личн рез-ты по гонкам_NEW'!$G$1:$M$1058,4,FALSE)</f>
        <v>Ж</v>
      </c>
      <c r="D9" s="41">
        <f>VLOOKUP(B9,'личн рез-ты по гонкам_NEW'!$G$1:$M$1058,3,FALSE)</f>
        <v>2739</v>
      </c>
      <c r="E9" s="111">
        <v>33.532822861307707</v>
      </c>
      <c r="F9" s="41">
        <v>5</v>
      </c>
    </row>
    <row r="10" spans="2:6" x14ac:dyDescent="0.25">
      <c r="B10" s="143" t="s">
        <v>121</v>
      </c>
      <c r="C10" s="41" t="str">
        <f>VLOOKUP(B10,'личн рез-ты по гонкам_NEW'!$G$1:$M$1058,4,FALSE)</f>
        <v>Ж</v>
      </c>
      <c r="D10" s="41">
        <f>VLOOKUP(B10,'личн рез-ты по гонкам_NEW'!$G$1:$M$1058,3,FALSE)</f>
        <v>3783</v>
      </c>
      <c r="E10" s="111">
        <v>29.676762934800539</v>
      </c>
      <c r="F10" s="41">
        <v>6</v>
      </c>
    </row>
    <row r="11" spans="2:6" x14ac:dyDescent="0.25">
      <c r="B11" s="143" t="s">
        <v>117</v>
      </c>
      <c r="C11" s="41" t="str">
        <f>VLOOKUP(B11,'личн рез-ты по гонкам_NEW'!$G$1:$M$1058,4,FALSE)</f>
        <v>Ж</v>
      </c>
      <c r="D11" s="41">
        <f>VLOOKUP(B11,'личн рез-ты по гонкам_NEW'!$G$1:$M$1058,3,FALSE)</f>
        <v>4021</v>
      </c>
      <c r="E11" s="111">
        <v>28.301102568403451</v>
      </c>
      <c r="F11" s="41">
        <v>7</v>
      </c>
    </row>
    <row r="12" spans="2:6" x14ac:dyDescent="0.25">
      <c r="B12" s="143" t="s">
        <v>281</v>
      </c>
      <c r="C12" s="41" t="str">
        <f>VLOOKUP(B12,'личн рез-ты по гонкам_NEW'!$G$1:$M$1058,4,FALSE)</f>
        <v>Ж</v>
      </c>
      <c r="D12" s="41">
        <f>VLOOKUP(B12,'личн рез-ты по гонкам_NEW'!$G$1:$M$1058,3,FALSE)</f>
        <v>4112</v>
      </c>
      <c r="E12" s="111">
        <v>21.546074608194964</v>
      </c>
      <c r="F12" s="41">
        <v>8</v>
      </c>
    </row>
    <row r="13" spans="2:6" x14ac:dyDescent="0.25">
      <c r="B13" s="143" t="s">
        <v>86</v>
      </c>
      <c r="C13" s="41" t="str">
        <f>VLOOKUP(B13,'личн рез-ты по гонкам_NEW'!$G$1:$M$1058,4,FALSE)</f>
        <v>Ж</v>
      </c>
      <c r="D13" s="41">
        <f>VLOOKUP(B13,'личн рез-ты по гонкам_NEW'!$G$1:$M$1058,3,FALSE)</f>
        <v>0</v>
      </c>
      <c r="E13" s="111">
        <v>20.17125935719146</v>
      </c>
      <c r="F13" s="41">
        <v>9</v>
      </c>
    </row>
    <row r="14" spans="2:6" x14ac:dyDescent="0.25">
      <c r="B14" s="143" t="s">
        <v>68</v>
      </c>
      <c r="C14" s="41" t="str">
        <f>VLOOKUP(B14,'личн рез-ты по гонкам_NEW'!$G$1:$M$1058,4,FALSE)</f>
        <v>Ж</v>
      </c>
      <c r="D14" s="41">
        <f>VLOOKUP(B14,'личн рез-ты по гонкам_NEW'!$G$1:$M$1058,3,FALSE)</f>
        <v>0</v>
      </c>
      <c r="E14" s="111">
        <v>16.861600973202346</v>
      </c>
      <c r="F14" s="41">
        <v>10</v>
      </c>
    </row>
    <row r="15" spans="2:6" x14ac:dyDescent="0.25">
      <c r="B15" s="142" t="s">
        <v>85</v>
      </c>
      <c r="C15" s="13" t="str">
        <f>VLOOKUP(B15,'личн рез-ты по гонкам_NEW'!$G$1:$M$1058,4,FALSE)</f>
        <v>Ж</v>
      </c>
      <c r="D15" s="13">
        <f>VLOOKUP(B15,'личн рез-ты по гонкам_NEW'!$G$1:$M$1058,3,FALSE)</f>
        <v>0</v>
      </c>
      <c r="E15" s="61">
        <v>14.659633751839948</v>
      </c>
      <c r="F15" s="128">
        <v>11</v>
      </c>
    </row>
    <row r="16" spans="2:6" x14ac:dyDescent="0.25">
      <c r="B16" s="142" t="s">
        <v>562</v>
      </c>
      <c r="C16" s="41" t="e">
        <f>VLOOKUP(B16,'личн рез-ты по гонкам_NEW'!$G$1:$M$1058,4,FALSE)</f>
        <v>#N/A</v>
      </c>
      <c r="D16" s="128" t="e">
        <f>VLOOKUP(B16,'личн рез-ты по гонкам_NEW'!$G$1:$M$1058,3,FALSE)</f>
        <v>#N/A</v>
      </c>
      <c r="E16" s="61">
        <v>14.266907446536784</v>
      </c>
      <c r="F16" s="128">
        <v>12</v>
      </c>
    </row>
    <row r="17" spans="2:6" x14ac:dyDescent="0.25">
      <c r="B17" s="142" t="s">
        <v>563</v>
      </c>
      <c r="C17" s="13" t="str">
        <f>VLOOKUP(B17,'личн рез-ты по гонкам_NEW'!$G$1:$M$1058,4,FALSE)</f>
        <v>Ж</v>
      </c>
      <c r="D17" s="13">
        <f>VLOOKUP(B17,'личн рез-ты по гонкам_NEW'!$G$1:$M$1058,3,FALSE)</f>
        <v>3313</v>
      </c>
      <c r="E17" s="61">
        <v>13.32698862460575</v>
      </c>
      <c r="F17" s="128">
        <v>13</v>
      </c>
    </row>
    <row r="18" spans="2:6" x14ac:dyDescent="0.25">
      <c r="B18" s="142" t="s">
        <v>552</v>
      </c>
      <c r="C18" s="13" t="str">
        <f>VLOOKUP(B18,'личн рез-ты по гонкам_NEW'!$G$1:$M$1058,4,FALSE)</f>
        <v>Ж</v>
      </c>
      <c r="D18" s="13">
        <f>VLOOKUP(B18,'личн рез-ты по гонкам_NEW'!$G$1:$M$1058,3,FALSE)</f>
        <v>3121</v>
      </c>
      <c r="E18" s="61">
        <v>13.027331705941091</v>
      </c>
      <c r="F18" s="128">
        <v>14</v>
      </c>
    </row>
    <row r="19" spans="2:6" x14ac:dyDescent="0.25">
      <c r="B19" s="142" t="s">
        <v>123</v>
      </c>
      <c r="C19" s="13" t="str">
        <f>VLOOKUP(B19,'личн рез-ты по гонкам_NEW'!$G$1:$M$1058,4,FALSE)</f>
        <v>Ж</v>
      </c>
      <c r="D19" s="13">
        <f>VLOOKUP(B19,'личн рез-ты по гонкам_NEW'!$G$1:$M$1058,3,FALSE)</f>
        <v>4406</v>
      </c>
      <c r="E19" s="61">
        <v>12.180731021470196</v>
      </c>
      <c r="F19" s="128">
        <v>15</v>
      </c>
    </row>
    <row r="20" spans="2:6" x14ac:dyDescent="0.25">
      <c r="B20" s="142" t="s">
        <v>249</v>
      </c>
      <c r="C20" s="13" t="str">
        <f>VLOOKUP(B20,'личн рез-ты по гонкам_NEW'!$G$1:$M$1058,4,FALSE)</f>
        <v>Ж</v>
      </c>
      <c r="D20" s="13">
        <f>VLOOKUP(B20,'личн рез-ты по гонкам_NEW'!$G$1:$M$1058,3,FALSE)</f>
        <v>5076</v>
      </c>
      <c r="E20" s="61">
        <v>12.115584163930878</v>
      </c>
      <c r="F20" s="128">
        <v>16</v>
      </c>
    </row>
    <row r="21" spans="2:6" x14ac:dyDescent="0.25">
      <c r="B21" s="142" t="s">
        <v>363</v>
      </c>
      <c r="C21" s="13" t="str">
        <f>VLOOKUP(B21,'личн рез-ты по гонкам_NEW'!$G$1:$M$1058,4,FALSE)</f>
        <v>Ж</v>
      </c>
      <c r="D21" s="13">
        <f>VLOOKUP(B21,'личн рез-ты по гонкам_NEW'!$G$1:$M$1058,3,FALSE)</f>
        <v>3123</v>
      </c>
      <c r="E21" s="61">
        <v>11.640043444373729</v>
      </c>
      <c r="F21" s="128">
        <v>17</v>
      </c>
    </row>
    <row r="22" spans="2:6" x14ac:dyDescent="0.25">
      <c r="B22" s="142" t="s">
        <v>565</v>
      </c>
      <c r="C22" s="13" t="str">
        <f>VLOOKUP(B22,'личн рез-ты по гонкам_NEW'!$G$1:$M$1058,4,FALSE)</f>
        <v>Ж</v>
      </c>
      <c r="D22" s="13">
        <f>VLOOKUP(B22,'личн рез-ты по гонкам_NEW'!$G$1:$M$1058,3,FALSE)</f>
        <v>4703</v>
      </c>
      <c r="E22" s="61">
        <v>11.53209280908832</v>
      </c>
      <c r="F22" s="128">
        <v>18</v>
      </c>
    </row>
    <row r="23" spans="2:6" x14ac:dyDescent="0.25">
      <c r="B23" s="142" t="s">
        <v>171</v>
      </c>
      <c r="C23" s="13" t="str">
        <f>VLOOKUP(B23,'личн рез-ты по гонкам_NEW'!$G$1:$M$1058,4,FALSE)</f>
        <v>Ж</v>
      </c>
      <c r="D23" s="13">
        <f>VLOOKUP(B23,'личн рез-ты по гонкам_NEW'!$G$1:$M$1058,3,FALSE)</f>
        <v>2440</v>
      </c>
      <c r="E23" s="61">
        <v>11.400203582108027</v>
      </c>
      <c r="F23" s="128">
        <v>19</v>
      </c>
    </row>
    <row r="24" spans="2:6" x14ac:dyDescent="0.25">
      <c r="B24" s="142" t="s">
        <v>176</v>
      </c>
      <c r="C24" s="13" t="str">
        <f>VLOOKUP(B24,'личн рез-ты по гонкам_NEW'!$G$1:$M$1058,4,FALSE)</f>
        <v>Ж</v>
      </c>
      <c r="D24" s="13">
        <f>VLOOKUP(B24,'личн рез-ты по гонкам_NEW'!$G$1:$M$1058,3,FALSE)</f>
        <v>2447</v>
      </c>
      <c r="E24" s="61">
        <v>10.839084314112007</v>
      </c>
      <c r="F24" s="128">
        <v>20</v>
      </c>
    </row>
    <row r="25" spans="2:6" x14ac:dyDescent="0.25">
      <c r="B25" s="142" t="s">
        <v>557</v>
      </c>
      <c r="C25" s="13" t="str">
        <f>VLOOKUP(B25,'личн рез-ты по гонкам_NEW'!$G$1:$M$1058,4,FALSE)</f>
        <v>Ж</v>
      </c>
      <c r="D25" s="13">
        <f>VLOOKUP(B25,'личн рез-ты по гонкам_NEW'!$G$1:$M$1058,3,FALSE)</f>
        <v>1709</v>
      </c>
      <c r="E25" s="61">
        <v>10.828470043230173</v>
      </c>
      <c r="F25" s="128">
        <v>21</v>
      </c>
    </row>
    <row r="26" spans="2:6" x14ac:dyDescent="0.25">
      <c r="B26" s="142" t="s">
        <v>84</v>
      </c>
      <c r="C26" s="13" t="str">
        <f>VLOOKUP(B26,'личн рез-ты по гонкам_NEW'!$G$1:$M$1058,4,FALSE)</f>
        <v>Ж</v>
      </c>
      <c r="D26" s="13">
        <f>VLOOKUP(B26,'личн рез-ты по гонкам_NEW'!$G$1:$M$1058,3,FALSE)</f>
        <v>0</v>
      </c>
      <c r="E26" s="61">
        <v>10.516138446500936</v>
      </c>
      <c r="F26" s="128">
        <v>22</v>
      </c>
    </row>
    <row r="27" spans="2:6" x14ac:dyDescent="0.25">
      <c r="B27" s="142" t="s">
        <v>426</v>
      </c>
      <c r="C27" s="13" t="str">
        <f>VLOOKUP(B27,'личн рез-ты по гонкам_NEW'!$G$1:$M$1058,4,FALSE)</f>
        <v>Ж</v>
      </c>
      <c r="D27" s="13">
        <f>VLOOKUP(B27,'личн рез-ты по гонкам_NEW'!$G$1:$M$1058,3,FALSE)</f>
        <v>4491</v>
      </c>
      <c r="E27" s="61">
        <v>10.143759837476395</v>
      </c>
      <c r="F27" s="128">
        <v>23</v>
      </c>
    </row>
    <row r="28" spans="2:6" x14ac:dyDescent="0.25">
      <c r="B28" s="142" t="s">
        <v>187</v>
      </c>
      <c r="C28" s="13" t="str">
        <f>VLOOKUP(B28,'личн рез-ты по гонкам_NEW'!$G$1:$M$1058,4,FALSE)</f>
        <v>Ж</v>
      </c>
      <c r="D28" s="13">
        <f>VLOOKUP(B28,'личн рез-ты по гонкам_NEW'!$G$1:$M$1058,3,FALSE)</f>
        <v>4730</v>
      </c>
      <c r="E28" s="61">
        <v>9.1168550322615456</v>
      </c>
      <c r="F28" s="128">
        <v>24</v>
      </c>
    </row>
    <row r="29" spans="2:6" x14ac:dyDescent="0.25">
      <c r="B29" s="142" t="s">
        <v>603</v>
      </c>
      <c r="C29" s="13" t="str">
        <f>VLOOKUP(B29,'личн рез-ты по гонкам_NEW'!$G$1:$M$1058,4,FALSE)</f>
        <v>Ж</v>
      </c>
      <c r="D29" s="13">
        <f>VLOOKUP(B29,'личн рез-ты по гонкам_NEW'!$G$1:$M$1058,3,FALSE)</f>
        <v>4050</v>
      </c>
      <c r="E29" s="61">
        <v>9.0219226098060048</v>
      </c>
      <c r="F29" s="128">
        <v>25</v>
      </c>
    </row>
    <row r="30" spans="2:6" x14ac:dyDescent="0.25">
      <c r="B30" s="142" t="s">
        <v>471</v>
      </c>
      <c r="C30" s="13" t="str">
        <f>VLOOKUP(B30,'личн рез-ты по гонкам_NEW'!$G$1:$M$1058,4,FALSE)</f>
        <v>Ж</v>
      </c>
      <c r="D30" s="13">
        <f>VLOOKUP(B30,'личн рез-ты по гонкам_NEW'!$G$1:$M$1058,3,FALSE)</f>
        <v>2432</v>
      </c>
      <c r="E30" s="61">
        <v>8.8976632759861971</v>
      </c>
      <c r="F30" s="128">
        <v>26</v>
      </c>
    </row>
    <row r="31" spans="2:6" x14ac:dyDescent="0.25">
      <c r="B31" s="142" t="s">
        <v>247</v>
      </c>
      <c r="C31" s="13" t="str">
        <f>VLOOKUP(B31,'личн рез-ты по гонкам_NEW'!$G$1:$M$1058,4,FALSE)</f>
        <v>Ж</v>
      </c>
      <c r="D31" s="13">
        <f>VLOOKUP(B31,'личн рез-ты по гонкам_NEW'!$G$1:$M$1058,3,FALSE)</f>
        <v>2402</v>
      </c>
      <c r="E31" s="61">
        <v>8.4297627974019367</v>
      </c>
      <c r="F31" s="128">
        <v>27</v>
      </c>
    </row>
    <row r="32" spans="2:6" x14ac:dyDescent="0.25">
      <c r="B32" s="142" t="s">
        <v>561</v>
      </c>
      <c r="C32" s="13" t="str">
        <f>VLOOKUP(B32,'личн рез-ты по гонкам_NEW'!$G$1:$M$1058,4,FALSE)</f>
        <v>Ж</v>
      </c>
      <c r="D32" s="13">
        <f>VLOOKUP(B32,'личн рез-ты по гонкам_NEW'!$G$1:$M$1058,3,FALSE)</f>
        <v>1721</v>
      </c>
      <c r="E32" s="61">
        <v>8.254275786918015</v>
      </c>
      <c r="F32" s="128">
        <v>28</v>
      </c>
    </row>
    <row r="33" spans="2:6" x14ac:dyDescent="0.25">
      <c r="B33" s="142" t="s">
        <v>341</v>
      </c>
      <c r="C33" s="13" t="str">
        <f>VLOOKUP(B33,'личн рез-ты по гонкам_NEW'!$G$1:$M$1058,4,FALSE)</f>
        <v>Ж</v>
      </c>
      <c r="D33" s="13">
        <f>VLOOKUP(B33,'личн рез-ты по гонкам_NEW'!$G$1:$M$1058,3,FALSE)</f>
        <v>4858</v>
      </c>
      <c r="E33" s="61">
        <v>8.2159891717518896</v>
      </c>
      <c r="F33" s="128">
        <v>29</v>
      </c>
    </row>
    <row r="34" spans="2:6" x14ac:dyDescent="0.25">
      <c r="B34" s="142" t="s">
        <v>87</v>
      </c>
      <c r="C34" s="13" t="str">
        <f>VLOOKUP(B34,'личн рез-ты по гонкам_NEW'!$G$1:$M$1058,4,FALSE)</f>
        <v>Ж</v>
      </c>
      <c r="D34" s="13">
        <f>VLOOKUP(B34,'личн рез-ты по гонкам_NEW'!$G$1:$M$1058,3,FALSE)</f>
        <v>0</v>
      </c>
      <c r="E34" s="61">
        <v>8.1590929273239059</v>
      </c>
      <c r="F34" s="128">
        <v>30</v>
      </c>
    </row>
    <row r="35" spans="2:6" x14ac:dyDescent="0.25">
      <c r="B35" s="142" t="s">
        <v>88</v>
      </c>
      <c r="C35" s="13" t="str">
        <f>VLOOKUP(B35,'личн рез-ты по гонкам_NEW'!$G$1:$M$1058,4,FALSE)</f>
        <v>Ж</v>
      </c>
      <c r="D35" s="13">
        <f>VLOOKUP(B35,'личн рез-ты по гонкам_NEW'!$G$1:$M$1058,3,FALSE)</f>
        <v>0</v>
      </c>
      <c r="E35" s="61">
        <v>8.1562504780057363</v>
      </c>
      <c r="F35" s="128">
        <v>31</v>
      </c>
    </row>
    <row r="36" spans="2:6" x14ac:dyDescent="0.25">
      <c r="B36" s="142" t="s">
        <v>370</v>
      </c>
      <c r="C36" s="13" t="str">
        <f>VLOOKUP(B36,'личн рез-ты по гонкам_NEW'!$G$1:$M$1058,4,FALSE)</f>
        <v>Ж</v>
      </c>
      <c r="D36" s="13">
        <f>VLOOKUP(B36,'личн рез-ты по гонкам_NEW'!$G$1:$M$1058,3,FALSE)</f>
        <v>4524</v>
      </c>
      <c r="E36" s="61">
        <v>8.1071414503842139</v>
      </c>
      <c r="F36" s="128">
        <v>32</v>
      </c>
    </row>
    <row r="37" spans="2:6" x14ac:dyDescent="0.25">
      <c r="B37" s="142" t="s">
        <v>377</v>
      </c>
      <c r="C37" s="13" t="str">
        <f>VLOOKUP(B37,'личн рез-ты по гонкам_NEW'!$G$1:$M$1058,4,FALSE)</f>
        <v>Ж</v>
      </c>
      <c r="D37" s="13">
        <f>VLOOKUP(B37,'личн рез-ты по гонкам_NEW'!$G$1:$M$1058,3,FALSE)</f>
        <v>2655</v>
      </c>
      <c r="E37" s="61">
        <v>8.05923706866405</v>
      </c>
      <c r="F37" s="128">
        <v>33</v>
      </c>
    </row>
    <row r="38" spans="2:6" x14ac:dyDescent="0.25">
      <c r="B38" s="142" t="s">
        <v>472</v>
      </c>
      <c r="C38" s="13" t="str">
        <f>VLOOKUP(B38,'личн рез-ты по гонкам_NEW'!$G$1:$M$1058,4,FALSE)</f>
        <v>Ж</v>
      </c>
      <c r="D38" s="13">
        <f>VLOOKUP(B38,'личн рез-ты по гонкам_NEW'!$G$1:$M$1058,3,FALSE)</f>
        <v>5059</v>
      </c>
      <c r="E38" s="61">
        <v>7.6197000792294922</v>
      </c>
      <c r="F38" s="128">
        <v>34</v>
      </c>
    </row>
    <row r="39" spans="2:6" x14ac:dyDescent="0.25">
      <c r="B39" s="142" t="s">
        <v>181</v>
      </c>
      <c r="C39" s="13" t="str">
        <f>VLOOKUP(B39,'личн рез-ты по гонкам_NEW'!$G$1:$M$1058,4,FALSE)</f>
        <v>Ж</v>
      </c>
      <c r="D39" s="13">
        <f>VLOOKUP(B39,'личн рез-ты по гонкам_NEW'!$G$1:$M$1058,3,FALSE)</f>
        <v>1664</v>
      </c>
      <c r="E39" s="61">
        <v>7.2315422073991398</v>
      </c>
      <c r="F39" s="128">
        <v>35</v>
      </c>
    </row>
    <row r="40" spans="2:6" x14ac:dyDescent="0.25">
      <c r="B40" s="142" t="s">
        <v>595</v>
      </c>
      <c r="C40" s="13" t="str">
        <f>VLOOKUP(B40,'личн рез-ты по гонкам_NEW'!$G$1:$M$1058,4,FALSE)</f>
        <v>Ж</v>
      </c>
      <c r="D40" s="13">
        <f>VLOOKUP(B40,'личн рез-ты по гонкам_NEW'!$G$1:$M$1058,3,FALSE)</f>
        <v>5657</v>
      </c>
      <c r="E40" s="61">
        <v>7.1528406276242578</v>
      </c>
      <c r="F40" s="128">
        <v>36</v>
      </c>
    </row>
    <row r="41" spans="2:6" x14ac:dyDescent="0.25">
      <c r="B41" s="142" t="s">
        <v>473</v>
      </c>
      <c r="C41" s="13" t="str">
        <f>VLOOKUP(B41,'личн рез-ты по гонкам_NEW'!$G$1:$M$1058,4,FALSE)</f>
        <v>Ж</v>
      </c>
      <c r="D41" s="13">
        <f>VLOOKUP(B41,'личн рез-ты по гонкам_NEW'!$G$1:$M$1058,3,FALSE)</f>
        <v>3547</v>
      </c>
      <c r="E41" s="61">
        <v>7.072824358992186</v>
      </c>
      <c r="F41" s="128">
        <v>37</v>
      </c>
    </row>
    <row r="42" spans="2:6" x14ac:dyDescent="0.25">
      <c r="B42" s="142" t="s">
        <v>369</v>
      </c>
      <c r="C42" s="13" t="str">
        <f>VLOOKUP(B42,'личн рез-ты по гонкам_NEW'!$G$1:$M$1058,4,FALSE)</f>
        <v>Ж</v>
      </c>
      <c r="D42" s="13">
        <f>VLOOKUP(B42,'личн рез-ты по гонкам_NEW'!$G$1:$M$1058,3,FALSE)</f>
        <v>5164</v>
      </c>
      <c r="E42" s="61">
        <v>6.9018599780357244</v>
      </c>
      <c r="F42" s="128">
        <v>38</v>
      </c>
    </row>
    <row r="43" spans="2:6" x14ac:dyDescent="0.25">
      <c r="B43" s="142" t="s">
        <v>183</v>
      </c>
      <c r="C43" s="13" t="str">
        <f>VLOOKUP(B43,'личн рез-ты по гонкам_NEW'!$G$1:$M$1058,4,FALSE)</f>
        <v>Ж</v>
      </c>
      <c r="D43" s="13">
        <f>VLOOKUP(B43,'личн рез-ты по гонкам_NEW'!$G$1:$M$1058,3,FALSE)</f>
        <v>3166</v>
      </c>
      <c r="E43" s="61">
        <v>6.5275277159403329</v>
      </c>
      <c r="F43" s="128">
        <v>39</v>
      </c>
    </row>
    <row r="44" spans="2:6" x14ac:dyDescent="0.25">
      <c r="B44" s="142" t="s">
        <v>186</v>
      </c>
      <c r="C44" s="13" t="str">
        <f>VLOOKUP(B44,'личн рез-ты по гонкам_NEW'!$G$1:$M$1058,4,FALSE)</f>
        <v>Ж</v>
      </c>
      <c r="D44" s="13">
        <f>VLOOKUP(B44,'личн рез-ты по гонкам_NEW'!$G$1:$M$1058,3,FALSE)</f>
        <v>4046</v>
      </c>
      <c r="E44" s="61">
        <v>6.434211465951579</v>
      </c>
      <c r="F44" s="128">
        <v>40</v>
      </c>
    </row>
    <row r="45" spans="2:6" x14ac:dyDescent="0.25">
      <c r="B45" s="142" t="s">
        <v>429</v>
      </c>
      <c r="C45" s="13" t="str">
        <f>VLOOKUP(B45,'личн рез-ты по гонкам_NEW'!$G$1:$M$1058,4,FALSE)</f>
        <v>Ж</v>
      </c>
      <c r="D45" s="13">
        <f>VLOOKUP(B45,'личн рез-ты по гонкам_NEW'!$G$1:$M$1058,3,FALSE)</f>
        <v>5131</v>
      </c>
      <c r="E45" s="61">
        <v>6.4249552870002207</v>
      </c>
      <c r="F45" s="128">
        <v>41</v>
      </c>
    </row>
    <row r="46" spans="2:6" x14ac:dyDescent="0.25">
      <c r="B46" s="142" t="s">
        <v>559</v>
      </c>
      <c r="C46" s="13" t="e">
        <f>VLOOKUP(B46,'личн рез-ты по гонкам_NEW'!$G$1:$M$1058,4,FALSE)</f>
        <v>#N/A</v>
      </c>
      <c r="D46" s="13" t="e">
        <f>VLOOKUP(B46,'личн рез-ты по гонкам_NEW'!$G$1:$M$1058,3,FALSE)</f>
        <v>#N/A</v>
      </c>
      <c r="E46" s="61">
        <v>6.4146126475867833</v>
      </c>
      <c r="F46" s="128">
        <v>42</v>
      </c>
    </row>
    <row r="47" spans="2:6" x14ac:dyDescent="0.25">
      <c r="B47" s="142" t="s">
        <v>190</v>
      </c>
      <c r="C47" s="13" t="str">
        <f>VLOOKUP(B47,'личн рез-ты по гонкам_NEW'!$G$1:$M$1058,4,FALSE)</f>
        <v>Ж</v>
      </c>
      <c r="D47" s="13">
        <f>VLOOKUP(B47,'личн рез-ты по гонкам_NEW'!$G$1:$M$1058,3,FALSE)</f>
        <v>102</v>
      </c>
      <c r="E47" s="61">
        <v>6.320561157485141</v>
      </c>
      <c r="F47" s="128">
        <v>43</v>
      </c>
    </row>
    <row r="48" spans="2:6" x14ac:dyDescent="0.25">
      <c r="B48" s="142" t="s">
        <v>342</v>
      </c>
      <c r="C48" s="13" t="str">
        <f>VLOOKUP(B48,'личн рез-ты по гонкам_NEW'!$G$1:$M$1058,4,FALSE)</f>
        <v>Ж</v>
      </c>
      <c r="D48" s="13">
        <f>VLOOKUP(B48,'личн рез-ты по гонкам_NEW'!$G$1:$M$1058,3,FALSE)</f>
        <v>4805</v>
      </c>
      <c r="E48" s="61">
        <v>6.2195419638568712</v>
      </c>
      <c r="F48" s="128">
        <v>44</v>
      </c>
    </row>
    <row r="49" spans="2:6" x14ac:dyDescent="0.25">
      <c r="B49" s="142" t="s">
        <v>719</v>
      </c>
      <c r="C49" s="41" t="e">
        <f>VLOOKUP(B49,'личн рез-ты по гонкам_NEW'!$G$1:$M$1058,4,FALSE)</f>
        <v>#N/A</v>
      </c>
      <c r="D49" s="41" t="e">
        <f>VLOOKUP(B49,'личн рез-ты по гонкам_NEW'!$G$1:$M$1058,3,FALSE)</f>
        <v>#N/A</v>
      </c>
      <c r="E49" s="61">
        <v>6.0837499668127117</v>
      </c>
      <c r="F49" s="128">
        <v>45</v>
      </c>
    </row>
    <row r="50" spans="2:6" x14ac:dyDescent="0.25">
      <c r="B50" s="142" t="s">
        <v>251</v>
      </c>
      <c r="C50" s="13" t="str">
        <f>VLOOKUP(B50,'личн рез-ты по гонкам_NEW'!$G$1:$M$1058,4,FALSE)</f>
        <v>Ж</v>
      </c>
      <c r="D50" s="13">
        <f>VLOOKUP(B50,'личн рез-ты по гонкам_NEW'!$G$1:$M$1058,3,FALSE)</f>
        <v>4735</v>
      </c>
      <c r="E50" s="61">
        <v>5.8978316777499451</v>
      </c>
      <c r="F50" s="128">
        <v>46</v>
      </c>
    </row>
    <row r="51" spans="2:6" x14ac:dyDescent="0.25">
      <c r="B51" s="142" t="s">
        <v>558</v>
      </c>
      <c r="C51" s="13" t="str">
        <f>VLOOKUP(B51,'личн рез-ты по гонкам_NEW'!$G$1:$M$1058,4,FALSE)</f>
        <v>Ж</v>
      </c>
      <c r="D51" s="13">
        <f>VLOOKUP(B51,'личн рез-ты по гонкам_NEW'!$G$1:$M$1058,3,FALSE)</f>
        <v>484</v>
      </c>
      <c r="E51" s="61">
        <v>5.7659179638384597</v>
      </c>
      <c r="F51" s="128">
        <v>47</v>
      </c>
    </row>
    <row r="52" spans="2:6" x14ac:dyDescent="0.25">
      <c r="B52" s="142" t="s">
        <v>172</v>
      </c>
      <c r="C52" s="13" t="str">
        <f>VLOOKUP(B52,'личн рез-ты по гонкам_NEW'!$G$1:$M$1058,4,FALSE)</f>
        <v>Ж</v>
      </c>
      <c r="D52" s="13">
        <f>VLOOKUP(B52,'личн рез-ты по гонкам_NEW'!$G$1:$M$1058,3,FALSE)</f>
        <v>0</v>
      </c>
      <c r="E52" s="61">
        <v>5.6874100105163921</v>
      </c>
      <c r="F52" s="128">
        <v>48</v>
      </c>
    </row>
    <row r="53" spans="2:6" x14ac:dyDescent="0.25">
      <c r="B53" s="142" t="s">
        <v>596</v>
      </c>
      <c r="C53" s="13" t="str">
        <f>VLOOKUP(B53,'личн рез-ты по гонкам_NEW'!$G$1:$M$1058,4,FALSE)</f>
        <v>Ж</v>
      </c>
      <c r="D53" s="13">
        <f>VLOOKUP(B53,'личн рез-ты по гонкам_NEW'!$G$1:$M$1058,3,FALSE)</f>
        <v>3946</v>
      </c>
      <c r="E53" s="61">
        <v>5.6093554017359732</v>
      </c>
      <c r="F53" s="128">
        <v>49</v>
      </c>
    </row>
    <row r="54" spans="2:6" x14ac:dyDescent="0.25">
      <c r="B54" s="142" t="s">
        <v>755</v>
      </c>
      <c r="C54" s="13" t="str">
        <f>VLOOKUP(B54,'личн рез-ты по гонкам_NEW'!$G$1:$M$1058,4,FALSE)</f>
        <v>Ж</v>
      </c>
      <c r="D54" s="13" t="str">
        <f>VLOOKUP(B54,'личн рез-ты по гонкам_NEW'!$G$1:$M$1058,3,FALSE)</f>
        <v/>
      </c>
      <c r="E54" s="61">
        <v>5.4472726728607412</v>
      </c>
      <c r="F54" s="128">
        <v>50</v>
      </c>
    </row>
    <row r="55" spans="2:6" x14ac:dyDescent="0.25">
      <c r="B55" s="142" t="s">
        <v>192</v>
      </c>
      <c r="C55" s="13" t="str">
        <f>VLOOKUP(B55,'личн рез-ты по гонкам_NEW'!$G$1:$M$1058,4,FALSE)</f>
        <v>Ж</v>
      </c>
      <c r="D55" s="13">
        <f>VLOOKUP(B55,'личн рез-ты по гонкам_NEW'!$G$1:$M$1058,3,FALSE)</f>
        <v>1569</v>
      </c>
      <c r="E55" s="61">
        <v>5.4184941244619793</v>
      </c>
      <c r="F55" s="128">
        <v>51</v>
      </c>
    </row>
    <row r="56" spans="2:6" x14ac:dyDescent="0.25">
      <c r="B56" s="142" t="s">
        <v>467</v>
      </c>
      <c r="C56" s="13" t="str">
        <f>VLOOKUP(B56,'личн рез-ты по гонкам_NEW'!$G$1:$M$1058,4,FALSE)</f>
        <v>Ж</v>
      </c>
      <c r="D56" s="13">
        <f>VLOOKUP(B56,'личн рез-ты по гонкам_NEW'!$G$1:$M$1058,3,FALSE)</f>
        <v>4486</v>
      </c>
      <c r="E56" s="61">
        <v>5.4100894064587228</v>
      </c>
      <c r="F56" s="128">
        <v>52</v>
      </c>
    </row>
    <row r="57" spans="2:6" x14ac:dyDescent="0.25">
      <c r="B57" s="142" t="s">
        <v>180</v>
      </c>
      <c r="C57" s="13" t="str">
        <f>VLOOKUP(B57,'личн рез-ты по гонкам_NEW'!$G$1:$M$1058,4,FALSE)</f>
        <v>Ж</v>
      </c>
      <c r="D57" s="13">
        <f>VLOOKUP(B57,'личн рез-ты по гонкам_NEW'!$G$1:$M$1058,3,FALSE)</f>
        <v>4286</v>
      </c>
      <c r="E57" s="61">
        <v>5.3243831894561211</v>
      </c>
      <c r="F57" s="128">
        <v>53</v>
      </c>
    </row>
    <row r="58" spans="2:6" x14ac:dyDescent="0.25">
      <c r="B58" s="142" t="s">
        <v>255</v>
      </c>
      <c r="C58" s="13" t="str">
        <f>VLOOKUP(B58,'личн рез-ты по гонкам_NEW'!$G$1:$M$1058,4,FALSE)</f>
        <v>Ж</v>
      </c>
      <c r="D58" s="13">
        <f>VLOOKUP(B58,'личн рез-ты по гонкам_NEW'!$G$1:$M$1058,3,FALSE)</f>
        <v>4939</v>
      </c>
      <c r="E58" s="61">
        <v>5.2788029234112201</v>
      </c>
      <c r="F58" s="128">
        <v>54</v>
      </c>
    </row>
    <row r="59" spans="2:6" x14ac:dyDescent="0.25">
      <c r="B59" s="142" t="s">
        <v>822</v>
      </c>
      <c r="C59" s="13" t="str">
        <f>VLOOKUP(B59,'личн рез-ты по гонкам_NEW'!$G$1:$M$1058,4,FALSE)</f>
        <v>Ж</v>
      </c>
      <c r="D59" s="13">
        <f>VLOOKUP(B59,'личн рез-ты по гонкам_NEW'!$G$1:$M$1058,3,FALSE)</f>
        <v>3084</v>
      </c>
      <c r="E59" s="61">
        <v>5.2394821306485486</v>
      </c>
      <c r="F59" s="128">
        <v>55</v>
      </c>
    </row>
    <row r="60" spans="2:6" x14ac:dyDescent="0.25">
      <c r="B60" s="142" t="s">
        <v>282</v>
      </c>
      <c r="C60" s="13" t="str">
        <f>VLOOKUP(B60,'личн рез-ты по гонкам_NEW'!$G$1:$M$1058,4,FALSE)</f>
        <v>Ж</v>
      </c>
      <c r="D60" s="13">
        <f>VLOOKUP(B60,'личн рез-ты по гонкам_NEW'!$G$1:$M$1058,3,FALSE)</f>
        <v>0</v>
      </c>
      <c r="E60" s="61">
        <v>5.149700196667216</v>
      </c>
      <c r="F60" s="128">
        <v>56</v>
      </c>
    </row>
    <row r="61" spans="2:6" x14ac:dyDescent="0.25">
      <c r="B61" s="142" t="s">
        <v>564</v>
      </c>
      <c r="C61" s="13" t="str">
        <f>VLOOKUP(B61,'личн рез-ты по гонкам_NEW'!$G$1:$M$1058,4,FALSE)</f>
        <v>Ж</v>
      </c>
      <c r="D61" s="13">
        <f>VLOOKUP(B61,'личн рез-ты по гонкам_NEW'!$G$1:$M$1058,3,FALSE)</f>
        <v>5813</v>
      </c>
      <c r="E61" s="61">
        <v>5.1348284542515383</v>
      </c>
      <c r="F61" s="128">
        <v>57</v>
      </c>
    </row>
    <row r="62" spans="2:6" x14ac:dyDescent="0.25">
      <c r="B62" s="142" t="s">
        <v>611</v>
      </c>
      <c r="C62" s="41" t="str">
        <f>VLOOKUP(B62,'личн рез-ты по гонкам_NEW'!$G$1:$M$1058,4,FALSE)</f>
        <v>Ж</v>
      </c>
      <c r="D62" s="41">
        <f>VLOOKUP(B62,'личн рез-ты по гонкам_NEW'!$G$1:$M$1058,3,FALSE)</f>
        <v>5998</v>
      </c>
      <c r="E62" s="61">
        <v>5.128305383398839</v>
      </c>
      <c r="F62" s="128">
        <v>58</v>
      </c>
    </row>
    <row r="63" spans="2:6" x14ac:dyDescent="0.25">
      <c r="B63" s="142" t="s">
        <v>468</v>
      </c>
      <c r="C63" s="13" t="str">
        <f>VLOOKUP(B63,'личн рез-ты по гонкам_NEW'!$G$1:$M$1058,4,FALSE)</f>
        <v>Ж</v>
      </c>
      <c r="D63" s="13">
        <f>VLOOKUP(B63,'личн рез-ты по гонкам_NEW'!$G$1:$M$1058,3,FALSE)</f>
        <v>5197</v>
      </c>
      <c r="E63" s="61">
        <v>5.1252991375793737</v>
      </c>
      <c r="F63" s="128">
        <v>59</v>
      </c>
    </row>
    <row r="64" spans="2:6" x14ac:dyDescent="0.25">
      <c r="B64" s="142" t="s">
        <v>469</v>
      </c>
      <c r="C64" s="13" t="str">
        <f>VLOOKUP(B64,'личн рез-ты по гонкам_NEW'!$G$1:$M$1058,4,FALSE)</f>
        <v>Ж</v>
      </c>
      <c r="D64" s="13">
        <f>VLOOKUP(B64,'личн рез-ты по гонкам_NEW'!$G$1:$M$1058,3,FALSE)</f>
        <v>358</v>
      </c>
      <c r="E64" s="61">
        <v>5.0772255784522899</v>
      </c>
      <c r="F64" s="128">
        <v>60</v>
      </c>
    </row>
    <row r="65" spans="2:6" x14ac:dyDescent="0.25">
      <c r="B65" s="142" t="s">
        <v>612</v>
      </c>
      <c r="C65" s="13" t="str">
        <f>VLOOKUP(B65,'личн рез-ты по гонкам_NEW'!$G$1:$M$1058,4,FALSE)</f>
        <v>Ж</v>
      </c>
      <c r="D65" s="13">
        <f>VLOOKUP(B65,'личн рез-ты по гонкам_NEW'!$G$1:$M$1058,3,FALSE)</f>
        <v>0</v>
      </c>
      <c r="E65" s="61">
        <v>5.0171656593262695</v>
      </c>
      <c r="F65" s="128">
        <v>61</v>
      </c>
    </row>
    <row r="66" spans="2:6" x14ac:dyDescent="0.25">
      <c r="B66" s="142" t="s">
        <v>470</v>
      </c>
      <c r="C66" s="13" t="str">
        <f>VLOOKUP(B66,'личн рез-ты по гонкам_NEW'!$G$1:$M$1058,4,FALSE)</f>
        <v>Ж</v>
      </c>
      <c r="D66" s="13">
        <f>VLOOKUP(B66,'личн рез-ты по гонкам_NEW'!$G$1:$M$1058,3,FALSE)</f>
        <v>4801</v>
      </c>
      <c r="E66" s="61">
        <v>5.0056215604887049</v>
      </c>
      <c r="F66" s="128">
        <v>62</v>
      </c>
    </row>
    <row r="67" spans="2:6" x14ac:dyDescent="0.25">
      <c r="B67" s="142" t="s">
        <v>474</v>
      </c>
      <c r="C67" s="13" t="str">
        <f>VLOOKUP(B67,'личн рез-ты по гонкам_NEW'!$G$1:$M$1058,4,FALSE)</f>
        <v>Ж</v>
      </c>
      <c r="D67" s="13">
        <f>VLOOKUP(B67,'личн рез-ты по гонкам_NEW'!$G$1:$M$1058,3,FALSE)</f>
        <v>5479</v>
      </c>
      <c r="E67" s="61">
        <v>4.9301177584704607</v>
      </c>
      <c r="F67" s="128">
        <v>63</v>
      </c>
    </row>
    <row r="68" spans="2:6" x14ac:dyDescent="0.25">
      <c r="B68" s="142" t="s">
        <v>386</v>
      </c>
      <c r="C68" s="13" t="str">
        <f>VLOOKUP(B68,'личн рез-ты по гонкам_NEW'!$G$1:$M$1058,4,FALSE)</f>
        <v>Ж</v>
      </c>
      <c r="D68" s="13">
        <f>VLOOKUP(B68,'личн рез-ты по гонкам_NEW'!$G$1:$M$1058,3,FALSE)</f>
        <v>3187</v>
      </c>
      <c r="E68" s="61">
        <v>4.7541091510992484</v>
      </c>
      <c r="F68" s="128">
        <v>64</v>
      </c>
    </row>
    <row r="69" spans="2:6" x14ac:dyDescent="0.25">
      <c r="B69" s="142" t="s">
        <v>823</v>
      </c>
      <c r="C69" s="13" t="str">
        <f>VLOOKUP(B69,'личн рез-ты по гонкам_NEW'!$G$1:$M$1058,4,FALSE)</f>
        <v>Ж</v>
      </c>
      <c r="D69" s="13">
        <f>VLOOKUP(B69,'личн рез-ты по гонкам_NEW'!$G$1:$M$1058,3,FALSE)</f>
        <v>2867</v>
      </c>
      <c r="E69" s="61">
        <v>4.5952581149374394</v>
      </c>
      <c r="F69" s="128">
        <v>65</v>
      </c>
    </row>
    <row r="70" spans="2:6" x14ac:dyDescent="0.25">
      <c r="B70" s="142" t="s">
        <v>613</v>
      </c>
      <c r="C70" s="13" t="str">
        <f>VLOOKUP(B70,'личн рез-ты по гонкам_NEW'!$G$1:$M$1058,4,FALSE)</f>
        <v>Ж</v>
      </c>
      <c r="D70" s="13">
        <f>VLOOKUP(B70,'личн рез-ты по гонкам_NEW'!$G$1:$M$1058,3,FALSE)</f>
        <v>5514</v>
      </c>
      <c r="E70" s="61">
        <v>4.5135360681469052</v>
      </c>
      <c r="F70" s="128">
        <v>66</v>
      </c>
    </row>
    <row r="71" spans="2:6" x14ac:dyDescent="0.25">
      <c r="B71" s="142" t="s">
        <v>497</v>
      </c>
      <c r="C71" s="13" t="str">
        <f>VLOOKUP(B71,'личн рез-ты по гонкам_NEW'!$G$1:$M$1058,4,FALSE)</f>
        <v>Ж</v>
      </c>
      <c r="D71" s="13">
        <f>VLOOKUP(B71,'личн рез-ты по гонкам_NEW'!$G$1:$M$1058,3,FALSE)</f>
        <v>0</v>
      </c>
      <c r="E71" s="61">
        <v>4.3058323494084938</v>
      </c>
      <c r="F71" s="128">
        <v>67</v>
      </c>
    </row>
    <row r="72" spans="2:6" x14ac:dyDescent="0.25">
      <c r="B72" s="142" t="s">
        <v>364</v>
      </c>
      <c r="C72" s="13" t="str">
        <f>VLOOKUP(B72,'личн рез-ты по гонкам_NEW'!$G$1:$M$1058,4,FALSE)</f>
        <v>Ж</v>
      </c>
      <c r="D72" s="13">
        <f>VLOOKUP(B72,'личн рез-ты по гонкам_NEW'!$G$1:$M$1058,3,FALSE)</f>
        <v>5133</v>
      </c>
      <c r="E72" s="61">
        <v>4.2919067467655951</v>
      </c>
      <c r="F72" s="128">
        <v>68</v>
      </c>
    </row>
    <row r="73" spans="2:6" x14ac:dyDescent="0.25">
      <c r="B73" s="142" t="s">
        <v>122</v>
      </c>
      <c r="C73" s="13" t="str">
        <f>VLOOKUP(B73,'личн рез-ты по гонкам_NEW'!$G$1:$M$1058,4,FALSE)</f>
        <v>Ж</v>
      </c>
      <c r="D73" s="13">
        <f>VLOOKUP(B73,'личн рез-ты по гонкам_NEW'!$G$1:$M$1058,3,FALSE)</f>
        <v>3112</v>
      </c>
      <c r="E73" s="61">
        <v>4.2610634060672004</v>
      </c>
      <c r="F73" s="128">
        <v>69</v>
      </c>
    </row>
    <row r="74" spans="2:6" x14ac:dyDescent="0.25">
      <c r="B74" s="142" t="s">
        <v>89</v>
      </c>
      <c r="C74" s="13" t="str">
        <f>VLOOKUP(B74,'личн рез-ты по гонкам_NEW'!$G$1:$M$1058,4,FALSE)</f>
        <v>Ж</v>
      </c>
      <c r="D74" s="13">
        <f>VLOOKUP(B74,'личн рез-ты по гонкам_NEW'!$G$1:$M$1058,3,FALSE)</f>
        <v>0</v>
      </c>
      <c r="E74" s="61">
        <v>4.2477173330900406</v>
      </c>
      <c r="F74" s="128">
        <v>70</v>
      </c>
    </row>
    <row r="75" spans="2:6" x14ac:dyDescent="0.25">
      <c r="B75" s="142" t="s">
        <v>498</v>
      </c>
      <c r="C75" s="13" t="str">
        <f>VLOOKUP(B75,'личн рез-ты по гонкам_NEW'!$G$1:$M$1058,4,FALSE)</f>
        <v>Ж</v>
      </c>
      <c r="D75" s="13">
        <f>VLOOKUP(B75,'личн рез-ты по гонкам_NEW'!$G$1:$M$1058,3,FALSE)</f>
        <v>4783</v>
      </c>
      <c r="E75" s="61">
        <v>4.2031821399849862</v>
      </c>
      <c r="F75" s="128">
        <v>71</v>
      </c>
    </row>
    <row r="76" spans="2:6" x14ac:dyDescent="0.25">
      <c r="B76" s="142" t="s">
        <v>380</v>
      </c>
      <c r="C76" s="13" t="str">
        <f>VLOOKUP(B76,'личн рез-ты по гонкам_NEW'!$G$1:$M$1058,4,FALSE)</f>
        <v>Ж</v>
      </c>
      <c r="D76" s="13">
        <f>VLOOKUP(B76,'личн рез-ты по гонкам_NEW'!$G$1:$M$1058,3,FALSE)</f>
        <v>1644</v>
      </c>
      <c r="E76" s="61">
        <v>4.1135856290447492</v>
      </c>
      <c r="F76" s="128">
        <v>72</v>
      </c>
    </row>
    <row r="77" spans="2:6" x14ac:dyDescent="0.25">
      <c r="B77" s="142" t="s">
        <v>824</v>
      </c>
      <c r="C77" s="41" t="e">
        <f>VLOOKUP(B77,'личн рез-ты по гонкам_NEW'!$G$1:$M$1058,4,FALSE)</f>
        <v>#N/A</v>
      </c>
      <c r="D77" s="41" t="e">
        <f>VLOOKUP(B77,'личн рез-ты по гонкам_NEW'!$G$1:$M$1058,3,FALSE)</f>
        <v>#N/A</v>
      </c>
      <c r="E77" s="61">
        <v>4.0278890218464705</v>
      </c>
      <c r="F77" s="128">
        <v>73</v>
      </c>
    </row>
    <row r="78" spans="2:6" x14ac:dyDescent="0.25">
      <c r="B78" s="142" t="s">
        <v>600</v>
      </c>
      <c r="C78" s="13" t="str">
        <f>VLOOKUP(B78,'личн рез-ты по гонкам_NEW'!$G$1:$M$1058,4,FALSE)</f>
        <v>Ж</v>
      </c>
      <c r="D78" s="13">
        <f>VLOOKUP(B78,'личн рез-ты по гонкам_NEW'!$G$1:$M$1058,3,FALSE)</f>
        <v>5188</v>
      </c>
      <c r="E78" s="61">
        <v>4.0138403855026494</v>
      </c>
      <c r="F78" s="128">
        <v>74</v>
      </c>
    </row>
    <row r="79" spans="2:6" x14ac:dyDescent="0.25">
      <c r="B79" s="142" t="s">
        <v>566</v>
      </c>
      <c r="C79" s="13" t="str">
        <f>VLOOKUP(B79,'личн рез-ты по гонкам_NEW'!$G$1:$M$1058,4,FALSE)</f>
        <v>Ж</v>
      </c>
      <c r="D79" s="13">
        <f>VLOOKUP(B79,'личн рез-ты по гонкам_NEW'!$G$1:$M$1058,3,FALSE)</f>
        <v>3978</v>
      </c>
      <c r="E79" s="61">
        <v>3.9130415639662064</v>
      </c>
      <c r="F79" s="128">
        <v>75</v>
      </c>
    </row>
    <row r="80" spans="2:6" x14ac:dyDescent="0.25">
      <c r="B80" s="142" t="s">
        <v>304</v>
      </c>
      <c r="C80" s="13" t="str">
        <f>VLOOKUP(B80,'личн рез-ты по гонкам_NEW'!$G$1:$M$1058,4,FALSE)</f>
        <v>Ж</v>
      </c>
      <c r="D80" s="13">
        <f>VLOOKUP(B80,'личн рез-ты по гонкам_NEW'!$G$1:$M$1058,3,FALSE)</f>
        <v>0</v>
      </c>
      <c r="E80" s="61">
        <v>3.8723426502944744</v>
      </c>
      <c r="F80" s="128">
        <v>76</v>
      </c>
    </row>
    <row r="81" spans="2:6" x14ac:dyDescent="0.25">
      <c r="B81" s="142" t="s">
        <v>726</v>
      </c>
      <c r="C81" s="13" t="str">
        <f>VLOOKUP(B81,'личн рез-ты по гонкам_NEW'!$G$1:$M$1058,4,FALSE)</f>
        <v>Ж</v>
      </c>
      <c r="D81" s="13" t="str">
        <f>VLOOKUP(B81,'личн рез-ты по гонкам_NEW'!$G$1:$M$1058,3,FALSE)</f>
        <v/>
      </c>
      <c r="E81" s="61">
        <v>3.8024361272656297</v>
      </c>
      <c r="F81" s="128">
        <v>77</v>
      </c>
    </row>
    <row r="82" spans="2:6" x14ac:dyDescent="0.25">
      <c r="B82" s="142" t="s">
        <v>119</v>
      </c>
      <c r="C82" s="13" t="str">
        <f>VLOOKUP(B82,'личн рез-ты по гонкам_NEW'!$G$1:$M$1058,4,FALSE)</f>
        <v>Ж</v>
      </c>
      <c r="D82" s="13">
        <f>VLOOKUP(B82,'личн рез-ты по гонкам_NEW'!$G$1:$M$1058,3,FALSE)</f>
        <v>0</v>
      </c>
      <c r="E82" s="61">
        <v>3.794001837527528</v>
      </c>
      <c r="F82" s="128">
        <v>78</v>
      </c>
    </row>
    <row r="83" spans="2:6" x14ac:dyDescent="0.25">
      <c r="B83" s="142" t="s">
        <v>90</v>
      </c>
      <c r="C83" s="13" t="str">
        <f>VLOOKUP(B83,'личн рез-ты по гонкам_NEW'!$G$1:$M$1058,4,FALSE)</f>
        <v>Ж</v>
      </c>
      <c r="D83" s="13">
        <f>VLOOKUP(B83,'личн рез-ты по гонкам_NEW'!$G$1:$M$1058,3,FALSE)</f>
        <v>0</v>
      </c>
      <c r="E83" s="61">
        <v>3.7868241897158934</v>
      </c>
      <c r="F83" s="128">
        <v>79</v>
      </c>
    </row>
    <row r="84" spans="2:6" x14ac:dyDescent="0.25">
      <c r="B84" s="142" t="s">
        <v>365</v>
      </c>
      <c r="C84" s="13" t="str">
        <f>VLOOKUP(B84,'личн рез-ты по гонкам_NEW'!$G$1:$M$1058,4,FALSE)</f>
        <v>Ж</v>
      </c>
      <c r="D84" s="13">
        <f>VLOOKUP(B84,'личн рез-ты по гонкам_NEW'!$G$1:$M$1058,3,FALSE)</f>
        <v>5173</v>
      </c>
      <c r="E84" s="61">
        <v>3.7715916764796682</v>
      </c>
      <c r="F84" s="128">
        <v>80</v>
      </c>
    </row>
    <row r="85" spans="2:6" x14ac:dyDescent="0.25">
      <c r="B85" s="142" t="s">
        <v>699</v>
      </c>
      <c r="C85" s="13" t="str">
        <f>VLOOKUP(B85,'личн рез-ты по гонкам_NEW'!$G$1:$M$1058,4,FALSE)</f>
        <v>Ж</v>
      </c>
      <c r="D85" s="13">
        <f>VLOOKUP(B85,'личн рез-ты по гонкам_NEW'!$G$1:$M$1058,3,FALSE)</f>
        <v>5165</v>
      </c>
      <c r="E85" s="61">
        <v>3.7628564925678214</v>
      </c>
      <c r="F85" s="128">
        <v>81</v>
      </c>
    </row>
    <row r="86" spans="2:6" x14ac:dyDescent="0.25">
      <c r="B86" s="142" t="s">
        <v>598</v>
      </c>
      <c r="C86" s="13" t="str">
        <f>VLOOKUP(B86,'личн рез-ты по гонкам_NEW'!$G$1:$M$1058,4,FALSE)</f>
        <v>Ж</v>
      </c>
      <c r="D86" s="13">
        <f>VLOOKUP(B86,'личн рез-ты по гонкам_NEW'!$G$1:$M$1058,3,FALSE)</f>
        <v>0</v>
      </c>
      <c r="E86" s="61">
        <v>3.6138818299615503</v>
      </c>
      <c r="F86" s="128">
        <v>82</v>
      </c>
    </row>
    <row r="87" spans="2:6" x14ac:dyDescent="0.25">
      <c r="B87" s="142" t="s">
        <v>366</v>
      </c>
      <c r="C87" s="13" t="str">
        <f>VLOOKUP(B87,'личн рез-ты по гонкам_NEW'!$G$1:$M$1058,4,FALSE)</f>
        <v>Ж</v>
      </c>
      <c r="D87" s="13">
        <f>VLOOKUP(B87,'личн рез-ты по гонкам_NEW'!$G$1:$M$1058,3,FALSE)</f>
        <v>5132</v>
      </c>
      <c r="E87" s="61">
        <v>3.6093017330265154</v>
      </c>
      <c r="F87" s="128">
        <v>83</v>
      </c>
    </row>
    <row r="88" spans="2:6" x14ac:dyDescent="0.25">
      <c r="B88" s="142" t="s">
        <v>173</v>
      </c>
      <c r="C88" s="13" t="str">
        <f>VLOOKUP(B88,'личн рез-ты по гонкам_NEW'!$G$1:$M$1058,4,FALSE)</f>
        <v>Ж</v>
      </c>
      <c r="D88" s="13">
        <f>VLOOKUP(B88,'личн рез-ты по гонкам_NEW'!$G$1:$M$1058,3,FALSE)</f>
        <v>0</v>
      </c>
      <c r="E88" s="61">
        <v>3.6057370751011453</v>
      </c>
      <c r="F88" s="128">
        <v>84</v>
      </c>
    </row>
    <row r="89" spans="2:6" x14ac:dyDescent="0.25">
      <c r="B89" s="142" t="s">
        <v>246</v>
      </c>
      <c r="C89" s="13" t="str">
        <f>VLOOKUP(B89,'личн рез-ты по гонкам_NEW'!$G$1:$M$1058,4,FALSE)</f>
        <v>Ж</v>
      </c>
      <c r="D89" s="13">
        <f>VLOOKUP(B89,'личн рез-ты по гонкам_NEW'!$G$1:$M$1058,3,FALSE)</f>
        <v>0</v>
      </c>
      <c r="E89" s="61">
        <v>3.5377937103539803</v>
      </c>
      <c r="F89" s="128">
        <v>85</v>
      </c>
    </row>
    <row r="90" spans="2:6" x14ac:dyDescent="0.25">
      <c r="B90" s="142" t="s">
        <v>174</v>
      </c>
      <c r="C90" s="13" t="str">
        <f>VLOOKUP(B90,'личн рез-ты по гонкам_NEW'!$G$1:$M$1058,4,FALSE)</f>
        <v>Ж</v>
      </c>
      <c r="D90" s="13">
        <f>VLOOKUP(B90,'личн рез-ты по гонкам_NEW'!$G$1:$M$1058,3,FALSE)</f>
        <v>0</v>
      </c>
      <c r="E90" s="61">
        <v>3.5236582719929181</v>
      </c>
      <c r="F90" s="128">
        <v>86</v>
      </c>
    </row>
    <row r="91" spans="2:6" x14ac:dyDescent="0.25">
      <c r="B91" s="142" t="s">
        <v>344</v>
      </c>
      <c r="C91" s="13" t="str">
        <f>VLOOKUP(B91,'личн рез-ты по гонкам_NEW'!$G$1:$M$1058,4,FALSE)</f>
        <v>Ж</v>
      </c>
      <c r="D91" s="13">
        <f>VLOOKUP(B91,'личн рез-ты по гонкам_NEW'!$G$1:$M$1058,3,FALSE)</f>
        <v>4479</v>
      </c>
      <c r="E91" s="61">
        <v>3.4365295510107146</v>
      </c>
      <c r="F91" s="128">
        <v>87</v>
      </c>
    </row>
    <row r="92" spans="2:6" x14ac:dyDescent="0.25">
      <c r="B92" s="142" t="s">
        <v>756</v>
      </c>
      <c r="C92" s="13" t="str">
        <f>VLOOKUP(B92,'личн рез-ты по гонкам_NEW'!$G$1:$M$1058,4,FALSE)</f>
        <v>Ж</v>
      </c>
      <c r="D92" s="13">
        <f>VLOOKUP(B92,'личн рез-ты по гонкам_NEW'!$G$1:$M$1058,3,FALSE)</f>
        <v>4367</v>
      </c>
      <c r="E92" s="61">
        <v>3.4022548706609919</v>
      </c>
      <c r="F92" s="128">
        <v>88</v>
      </c>
    </row>
    <row r="93" spans="2:6" x14ac:dyDescent="0.25">
      <c r="B93" s="142" t="s">
        <v>175</v>
      </c>
      <c r="C93" s="13" t="str">
        <f>VLOOKUP(B93,'личн рез-ты по гонкам_NEW'!$G$1:$M$1058,4,FALSE)</f>
        <v>Ж</v>
      </c>
      <c r="D93" s="13">
        <f>VLOOKUP(B93,'личн рез-ты по гонкам_NEW'!$G$1:$M$1058,3,FALSE)</f>
        <v>0</v>
      </c>
      <c r="E93" s="61">
        <v>3.3964334469760527</v>
      </c>
      <c r="F93" s="128">
        <v>89</v>
      </c>
    </row>
    <row r="94" spans="2:6" x14ac:dyDescent="0.25">
      <c r="B94" s="142" t="s">
        <v>252</v>
      </c>
      <c r="C94" s="13" t="str">
        <f>VLOOKUP(B94,'личн рез-ты по гонкам_NEW'!$G$1:$M$1058,4,FALSE)</f>
        <v>Ж</v>
      </c>
      <c r="D94" s="13">
        <f>VLOOKUP(B94,'личн рез-ты по гонкам_NEW'!$G$1:$M$1058,3,FALSE)</f>
        <v>4781</v>
      </c>
      <c r="E94" s="61">
        <v>3.2713428869484078</v>
      </c>
      <c r="F94" s="128">
        <v>90</v>
      </c>
    </row>
    <row r="95" spans="2:6" x14ac:dyDescent="0.25">
      <c r="B95" s="142" t="s">
        <v>460</v>
      </c>
      <c r="C95" s="13" t="str">
        <f>VLOOKUP(B95,'личн рез-ты по гонкам_NEW'!$G$1:$M$1058,4,FALSE)</f>
        <v>Ж</v>
      </c>
      <c r="D95" s="13">
        <f>VLOOKUP(B95,'личн рез-ты по гонкам_NEW'!$G$1:$M$1058,3,FALSE)</f>
        <v>3581</v>
      </c>
      <c r="E95" s="61">
        <v>3.2635968414973782</v>
      </c>
      <c r="F95" s="128">
        <v>91</v>
      </c>
    </row>
    <row r="96" spans="2:6" x14ac:dyDescent="0.25">
      <c r="B96" s="142" t="s">
        <v>367</v>
      </c>
      <c r="C96" s="13" t="str">
        <f>VLOOKUP(B96,'личн рез-ты по гонкам_NEW'!$G$1:$M$1058,4,FALSE)</f>
        <v>Ж</v>
      </c>
      <c r="D96" s="13">
        <f>VLOOKUP(B96,'личн рез-ты по гонкам_NEW'!$G$1:$M$1058,3,FALSE)</f>
        <v>0</v>
      </c>
      <c r="E96" s="61">
        <v>3.2294499578942948</v>
      </c>
      <c r="F96" s="128">
        <v>92</v>
      </c>
    </row>
    <row r="97" spans="2:6" x14ac:dyDescent="0.25">
      <c r="B97" s="142" t="s">
        <v>253</v>
      </c>
      <c r="C97" s="13" t="str">
        <f>VLOOKUP(B97,'личн рез-ты по гонкам_NEW'!$G$1:$M$1058,4,FALSE)</f>
        <v>Ж</v>
      </c>
      <c r="D97" s="13">
        <f>VLOOKUP(B97,'личн рез-ты по гонкам_NEW'!$G$1:$M$1058,3,FALSE)</f>
        <v>5225</v>
      </c>
      <c r="E97" s="61">
        <v>3.2139102596400981</v>
      </c>
      <c r="F97" s="128">
        <v>93</v>
      </c>
    </row>
    <row r="98" spans="2:6" x14ac:dyDescent="0.25">
      <c r="B98" s="142" t="s">
        <v>120</v>
      </c>
      <c r="C98" s="13" t="str">
        <f>VLOOKUP(B98,'личн рез-ты по гонкам_NEW'!$G$1:$M$1058,4,FALSE)</f>
        <v>Ж</v>
      </c>
      <c r="D98" s="13">
        <f>VLOOKUP(B98,'личн рез-ты по гонкам_NEW'!$G$1:$M$1058,3,FALSE)</f>
        <v>0</v>
      </c>
      <c r="E98" s="61">
        <v>3.210412287805839</v>
      </c>
      <c r="F98" s="128">
        <v>94</v>
      </c>
    </row>
    <row r="99" spans="2:6" x14ac:dyDescent="0.25">
      <c r="B99" s="142" t="s">
        <v>248</v>
      </c>
      <c r="C99" s="13" t="str">
        <f>VLOOKUP(B99,'личн рез-ты по гонкам_NEW'!$G$1:$M$1058,4,FALSE)</f>
        <v>Ж</v>
      </c>
      <c r="D99" s="13">
        <f>VLOOKUP(B99,'личн рез-ты по гонкам_NEW'!$G$1:$M$1058,3,FALSE)</f>
        <v>0</v>
      </c>
      <c r="E99" s="61">
        <v>3.1634650716309483</v>
      </c>
      <c r="F99" s="128">
        <v>95</v>
      </c>
    </row>
    <row r="100" spans="2:6" x14ac:dyDescent="0.25">
      <c r="B100" s="142" t="s">
        <v>499</v>
      </c>
      <c r="C100" s="13" t="str">
        <f>VLOOKUP(B100,'личн рез-ты по гонкам_NEW'!$G$1:$M$1058,4,FALSE)</f>
        <v>Ж</v>
      </c>
      <c r="D100" s="13">
        <f>VLOOKUP(B100,'личн рез-ты по гонкам_NEW'!$G$1:$M$1058,3,FALSE)</f>
        <v>4361</v>
      </c>
      <c r="E100" s="61">
        <v>3.1322717064111552</v>
      </c>
      <c r="F100" s="128">
        <v>96</v>
      </c>
    </row>
    <row r="101" spans="2:6" x14ac:dyDescent="0.25">
      <c r="B101" s="142" t="s">
        <v>177</v>
      </c>
      <c r="C101" s="13" t="str">
        <f>VLOOKUP(B101,'личн рез-ты по гонкам_NEW'!$G$1:$M$1058,4,FALSE)</f>
        <v>Ж</v>
      </c>
      <c r="D101" s="13">
        <f>VLOOKUP(B101,'личн рез-ты по гонкам_NEW'!$G$1:$M$1058,3,FALSE)</f>
        <v>0</v>
      </c>
      <c r="E101" s="61">
        <v>3.0096685252206026</v>
      </c>
      <c r="F101" s="128">
        <v>97</v>
      </c>
    </row>
    <row r="102" spans="2:6" x14ac:dyDescent="0.25">
      <c r="B102" s="142" t="s">
        <v>427</v>
      </c>
      <c r="C102" s="13" t="str">
        <f>VLOOKUP(B102,'личн рез-ты по гонкам_NEW'!$G$1:$M$1058,4,FALSE)</f>
        <v>Ж</v>
      </c>
      <c r="D102" s="13">
        <f>VLOOKUP(B102,'личн рез-ты по гонкам_NEW'!$G$1:$M$1058,3,FALSE)</f>
        <v>3029</v>
      </c>
      <c r="E102" s="61">
        <v>2.9904422819237246</v>
      </c>
      <c r="F102" s="128">
        <v>98</v>
      </c>
    </row>
    <row r="103" spans="2:6" x14ac:dyDescent="0.25">
      <c r="B103" s="142" t="s">
        <v>554</v>
      </c>
      <c r="C103" s="13" t="str">
        <f>VLOOKUP(B103,'личн рез-ты по гонкам_NEW'!$G$1:$M$1058,4,FALSE)</f>
        <v>Ж</v>
      </c>
      <c r="D103" s="13">
        <f>VLOOKUP(B103,'личн рез-ты по гонкам_NEW'!$G$1:$M$1058,3,FALSE)</f>
        <v>5365</v>
      </c>
      <c r="E103" s="61">
        <v>2.9670433976106088</v>
      </c>
      <c r="F103" s="128">
        <v>99</v>
      </c>
    </row>
    <row r="104" spans="2:6" x14ac:dyDescent="0.25">
      <c r="B104" s="142" t="s">
        <v>343</v>
      </c>
      <c r="C104" s="13" t="str">
        <f>VLOOKUP(B104,'личн рез-ты по гонкам_NEW'!$G$1:$M$1058,4,FALSE)</f>
        <v>Ж</v>
      </c>
      <c r="D104" s="13">
        <f>VLOOKUP(B104,'личн рез-ты по гонкам_NEW'!$G$1:$M$1058,3,FALSE)</f>
        <v>5172</v>
      </c>
      <c r="E104" s="61">
        <v>2.879365860155497</v>
      </c>
      <c r="F104" s="128">
        <v>100</v>
      </c>
    </row>
    <row r="105" spans="2:6" x14ac:dyDescent="0.25">
      <c r="B105" s="142" t="s">
        <v>500</v>
      </c>
      <c r="C105" s="13" t="str">
        <f>VLOOKUP(B105,'личн рез-ты по гонкам_NEW'!$G$1:$M$1058,4,FALSE)</f>
        <v>Ж</v>
      </c>
      <c r="D105" s="13">
        <f>VLOOKUP(B105,'личн рез-ты по гонкам_NEW'!$G$1:$M$1058,3,FALSE)</f>
        <v>5237</v>
      </c>
      <c r="E105" s="61">
        <v>2.8580046894477342</v>
      </c>
      <c r="F105" s="128">
        <v>101</v>
      </c>
    </row>
    <row r="106" spans="2:6" x14ac:dyDescent="0.25">
      <c r="B106" s="142" t="s">
        <v>560</v>
      </c>
      <c r="C106" s="13" t="str">
        <f>VLOOKUP(B106,'личн рез-ты по гонкам_NEW'!$G$1:$M$1058,4,FALSE)</f>
        <v>Ж</v>
      </c>
      <c r="D106" s="13">
        <f>VLOOKUP(B106,'личн рез-ты по гонкам_NEW'!$G$1:$M$1058,3,FALSE)</f>
        <v>5762</v>
      </c>
      <c r="E106" s="61">
        <v>2.8530776264144104</v>
      </c>
      <c r="F106" s="128">
        <v>102</v>
      </c>
    </row>
    <row r="107" spans="2:6" x14ac:dyDescent="0.25">
      <c r="B107" s="142" t="s">
        <v>757</v>
      </c>
      <c r="C107" s="13" t="str">
        <f>VLOOKUP(B107,'личн рез-ты по гонкам_NEW'!$G$1:$M$1058,4,FALSE)</f>
        <v>Ж</v>
      </c>
      <c r="D107" s="13">
        <f>VLOOKUP(B107,'личн рез-ты по гонкам_NEW'!$G$1:$M$1058,3,FALSE)</f>
        <v>6132</v>
      </c>
      <c r="E107" s="61">
        <v>2.8367865342165204</v>
      </c>
      <c r="F107" s="128">
        <v>103</v>
      </c>
    </row>
    <row r="108" spans="2:6" x14ac:dyDescent="0.25">
      <c r="B108" s="142" t="s">
        <v>178</v>
      </c>
      <c r="C108" s="13" t="str">
        <f>VLOOKUP(B108,'личн рез-ты по гонкам_NEW'!$G$1:$M$1058,4,FALSE)</f>
        <v>Ж</v>
      </c>
      <c r="D108" s="13">
        <f>VLOOKUP(B108,'личн рез-ты по гонкам_NEW'!$G$1:$M$1058,3,FALSE)</f>
        <v>0</v>
      </c>
      <c r="E108" s="61">
        <v>2.8108498020059565</v>
      </c>
      <c r="F108" s="128">
        <v>104</v>
      </c>
    </row>
    <row r="109" spans="2:6" x14ac:dyDescent="0.25">
      <c r="B109" s="142" t="s">
        <v>606</v>
      </c>
      <c r="C109" s="13" t="str">
        <f>VLOOKUP(B109,'личн рез-ты по гонкам_NEW'!$G$1:$M$1058,4,FALSE)</f>
        <v>Ж</v>
      </c>
      <c r="D109" s="13">
        <f>VLOOKUP(B109,'личн рез-ты по гонкам_NEW'!$G$1:$M$1058,3,FALSE)</f>
        <v>1559</v>
      </c>
      <c r="E109" s="61">
        <v>2.7237772569492993</v>
      </c>
      <c r="F109" s="128">
        <v>105</v>
      </c>
    </row>
    <row r="110" spans="2:6" x14ac:dyDescent="0.25">
      <c r="B110" s="142" t="s">
        <v>758</v>
      </c>
      <c r="C110" s="13" t="str">
        <f>VLOOKUP(B110,'личн рез-ты по гонкам_NEW'!$G$1:$M$1058,4,FALSE)</f>
        <v>Ж</v>
      </c>
      <c r="D110" s="13">
        <f>VLOOKUP(B110,'личн рез-ты по гонкам_NEW'!$G$1:$M$1058,3,FALSE)</f>
        <v>4611</v>
      </c>
      <c r="E110" s="61">
        <v>2.7045963248681932</v>
      </c>
      <c r="F110" s="128">
        <v>106</v>
      </c>
    </row>
    <row r="111" spans="2:6" x14ac:dyDescent="0.25">
      <c r="B111" s="142" t="s">
        <v>428</v>
      </c>
      <c r="C111" s="13" t="str">
        <f>VLOOKUP(B111,'личн рез-ты по гонкам_NEW'!$G$1:$M$1058,4,FALSE)</f>
        <v>Ж</v>
      </c>
      <c r="D111" s="13">
        <f>VLOOKUP(B111,'личн рез-ты по гонкам_NEW'!$G$1:$M$1058,3,FALSE)</f>
        <v>5143</v>
      </c>
      <c r="E111" s="61">
        <v>2.6092043616499101</v>
      </c>
      <c r="F111" s="128">
        <v>107</v>
      </c>
    </row>
    <row r="112" spans="2:6" x14ac:dyDescent="0.25">
      <c r="B112" s="142" t="s">
        <v>501</v>
      </c>
      <c r="C112" s="13" t="str">
        <f>VLOOKUP(B112,'личн рез-ты по гонкам_NEW'!$G$1:$M$1058,4,FALSE)</f>
        <v>Ж</v>
      </c>
      <c r="D112" s="13">
        <f>VLOOKUP(B112,'личн рез-ты по гонкам_NEW'!$G$1:$M$1058,3,FALSE)</f>
        <v>1164</v>
      </c>
      <c r="E112" s="61">
        <v>2.6011800961252041</v>
      </c>
      <c r="F112" s="128">
        <v>108</v>
      </c>
    </row>
    <row r="113" spans="2:6" x14ac:dyDescent="0.25">
      <c r="B113" s="142" t="s">
        <v>179</v>
      </c>
      <c r="C113" s="13" t="str">
        <f>VLOOKUP(B113,'личн рез-ты по гонкам_NEW'!$G$1:$M$1058,4,FALSE)</f>
        <v>Ж</v>
      </c>
      <c r="D113" s="13">
        <f>VLOOKUP(B113,'личн рез-ты по гонкам_NEW'!$G$1:$M$1058,3,FALSE)</f>
        <v>0</v>
      </c>
      <c r="E113" s="61">
        <v>2.6000403389322879</v>
      </c>
      <c r="F113" s="128">
        <v>109</v>
      </c>
    </row>
    <row r="114" spans="2:6" x14ac:dyDescent="0.25">
      <c r="B114" s="142" t="s">
        <v>368</v>
      </c>
      <c r="C114" s="13" t="str">
        <f>VLOOKUP(B114,'личн рез-ты по гонкам_NEW'!$G$1:$M$1058,4,FALSE)</f>
        <v>Ж</v>
      </c>
      <c r="D114" s="13">
        <f>VLOOKUP(B114,'личн рез-ты по гонкам_NEW'!$G$1:$M$1058,3,FALSE)</f>
        <v>5178</v>
      </c>
      <c r="E114" s="61">
        <v>2.5509495863026923</v>
      </c>
      <c r="F114" s="128">
        <v>110</v>
      </c>
    </row>
    <row r="115" spans="2:6" x14ac:dyDescent="0.25">
      <c r="B115" s="142" t="s">
        <v>759</v>
      </c>
      <c r="C115" s="13" t="str">
        <f>VLOOKUP(B115,'личн рез-ты по гонкам_NEW'!$G$1:$M$1058,4,FALSE)</f>
        <v>Ж</v>
      </c>
      <c r="D115" s="13">
        <f>VLOOKUP(B115,'личн рез-ты по гонкам_NEW'!$G$1:$M$1058,3,FALSE)</f>
        <v>3963</v>
      </c>
      <c r="E115" s="61">
        <v>2.5506586115603835</v>
      </c>
      <c r="F115" s="128">
        <v>111</v>
      </c>
    </row>
    <row r="116" spans="2:6" x14ac:dyDescent="0.25">
      <c r="B116" s="142" t="s">
        <v>760</v>
      </c>
      <c r="C116" s="13" t="str">
        <f>VLOOKUP(B116,'личн рез-ты по гонкам_NEW'!$G$1:$M$1058,4,FALSE)</f>
        <v>Ж</v>
      </c>
      <c r="D116" s="13">
        <f>VLOOKUP(B116,'личн рез-ты по гонкам_NEW'!$G$1:$M$1058,3,FALSE)</f>
        <v>337</v>
      </c>
      <c r="E116" s="61">
        <v>2.5102096264514779</v>
      </c>
      <c r="F116" s="128">
        <v>112</v>
      </c>
    </row>
    <row r="117" spans="2:6" x14ac:dyDescent="0.25">
      <c r="B117" s="142" t="s">
        <v>254</v>
      </c>
      <c r="C117" s="13" t="str">
        <f>VLOOKUP(B117,'личн рез-ты по гонкам_NEW'!$G$1:$M$1058,4,FALSE)</f>
        <v>Ж</v>
      </c>
      <c r="D117" s="13">
        <f>VLOOKUP(B117,'личн рез-ты по гонкам_NEW'!$G$1:$M$1058,3,FALSE)</f>
        <v>2403</v>
      </c>
      <c r="E117" s="61">
        <v>2.4954640970602826</v>
      </c>
      <c r="F117" s="128">
        <v>113</v>
      </c>
    </row>
    <row r="118" spans="2:6" x14ac:dyDescent="0.25">
      <c r="B118" s="142" t="s">
        <v>727</v>
      </c>
      <c r="C118" s="13" t="str">
        <f>VLOOKUP(B118,'личн рез-ты по гонкам_NEW'!$G$1:$M$1058,4,FALSE)</f>
        <v>Ж</v>
      </c>
      <c r="D118" s="13" t="str">
        <f>VLOOKUP(B118,'личн рез-ты по гонкам_NEW'!$G$1:$M$1058,3,FALSE)</f>
        <v/>
      </c>
      <c r="E118" s="61">
        <v>2.4326916707947754</v>
      </c>
      <c r="F118" s="128">
        <v>114</v>
      </c>
    </row>
    <row r="119" spans="2:6" x14ac:dyDescent="0.25">
      <c r="B119" s="142" t="s">
        <v>381</v>
      </c>
      <c r="C119" s="13" t="str">
        <f>VLOOKUP(B119,'личн рез-ты по гонкам_NEW'!$G$1:$M$1058,4,FALSE)</f>
        <v>Ж</v>
      </c>
      <c r="D119" s="13">
        <f>VLOOKUP(B119,'личн рез-ты по гонкам_NEW'!$G$1:$M$1058,3,FALSE)</f>
        <v>2759</v>
      </c>
      <c r="E119" s="61">
        <v>2.3826023807546841</v>
      </c>
      <c r="F119" s="128">
        <v>115</v>
      </c>
    </row>
    <row r="120" spans="2:6" x14ac:dyDescent="0.25">
      <c r="B120" s="142" t="s">
        <v>182</v>
      </c>
      <c r="C120" s="13" t="str">
        <f>VLOOKUP(B120,'личн рез-ты по гонкам_NEW'!$G$1:$M$1058,4,FALSE)</f>
        <v>Ж</v>
      </c>
      <c r="D120" s="13">
        <f>VLOOKUP(B120,'личн рез-ты по гонкам_NEW'!$G$1:$M$1058,3,FALSE)</f>
        <v>0</v>
      </c>
      <c r="E120" s="61">
        <v>2.3746873097263204</v>
      </c>
      <c r="F120" s="128">
        <v>116</v>
      </c>
    </row>
    <row r="121" spans="2:6" x14ac:dyDescent="0.25">
      <c r="B121" s="142" t="s">
        <v>184</v>
      </c>
      <c r="C121" s="13" t="str">
        <f>VLOOKUP(B121,'личн рез-ты по гонкам_NEW'!$G$1:$M$1058,4,FALSE)</f>
        <v>Ж</v>
      </c>
      <c r="D121" s="13">
        <f>VLOOKUP(B121,'личн рез-ты по гонкам_NEW'!$G$1:$M$1058,3,FALSE)</f>
        <v>0</v>
      </c>
      <c r="E121" s="61">
        <v>2.3624698629420715</v>
      </c>
      <c r="F121" s="128">
        <v>117</v>
      </c>
    </row>
    <row r="122" spans="2:6" x14ac:dyDescent="0.25">
      <c r="B122" s="142" t="s">
        <v>185</v>
      </c>
      <c r="C122" s="13" t="str">
        <f>VLOOKUP(B122,'личн рез-ты по гонкам_NEW'!$G$1:$M$1058,4,FALSE)</f>
        <v>Ж</v>
      </c>
      <c r="D122" s="13">
        <f>VLOOKUP(B122,'личн рез-ты по гонкам_NEW'!$G$1:$M$1058,3,FALSE)</f>
        <v>0</v>
      </c>
      <c r="E122" s="61">
        <v>2.3487125066277401</v>
      </c>
      <c r="F122" s="128">
        <v>118</v>
      </c>
    </row>
    <row r="123" spans="2:6" x14ac:dyDescent="0.25">
      <c r="B123" s="142" t="s">
        <v>502</v>
      </c>
      <c r="C123" s="13" t="str">
        <f>VLOOKUP(B123,'личн рез-ты по гонкам_NEW'!$G$1:$M$1058,4,FALSE)</f>
        <v>Ж</v>
      </c>
      <c r="D123" s="13">
        <f>VLOOKUP(B123,'личн рез-ты по гонкам_NEW'!$G$1:$M$1058,3,FALSE)</f>
        <v>0</v>
      </c>
      <c r="E123" s="61">
        <v>2.3370307535064176</v>
      </c>
      <c r="F123" s="128">
        <v>119</v>
      </c>
    </row>
    <row r="124" spans="2:6" x14ac:dyDescent="0.25">
      <c r="B124" s="142" t="s">
        <v>761</v>
      </c>
      <c r="C124" s="13" t="str">
        <f>VLOOKUP(B124,'личн рез-ты по гонкам_NEW'!$G$1:$M$1058,4,FALSE)</f>
        <v>Ж</v>
      </c>
      <c r="D124" s="13">
        <f>VLOOKUP(B124,'личн рез-ты по гонкам_NEW'!$G$1:$M$1058,3,FALSE)</f>
        <v>6088</v>
      </c>
      <c r="E124" s="61">
        <v>2.3252688284694902</v>
      </c>
      <c r="F124" s="128">
        <v>120</v>
      </c>
    </row>
    <row r="125" spans="2:6" x14ac:dyDescent="0.25">
      <c r="B125" s="142" t="s">
        <v>762</v>
      </c>
      <c r="C125" s="13" t="str">
        <f>VLOOKUP(B125,'личн рез-ты по гонкам_NEW'!$G$1:$M$1058,4,FALSE)</f>
        <v>Ж</v>
      </c>
      <c r="D125" s="13">
        <f>VLOOKUP(B125,'личн рез-ты по гонкам_NEW'!$G$1:$M$1058,3,FALSE)</f>
        <v>6124</v>
      </c>
      <c r="E125" s="61">
        <v>2.2956164505078518</v>
      </c>
      <c r="F125" s="128">
        <v>121</v>
      </c>
    </row>
    <row r="126" spans="2:6" x14ac:dyDescent="0.25">
      <c r="B126" s="142" t="s">
        <v>604</v>
      </c>
      <c r="C126" s="13" t="str">
        <f>VLOOKUP(B126,'личн рез-ты по гонкам_NEW'!$G$1:$M$1058,4,FALSE)</f>
        <v>Ж</v>
      </c>
      <c r="D126" s="13">
        <f>VLOOKUP(B126,'личн рез-ты по гонкам_NEW'!$G$1:$M$1058,3,FALSE)</f>
        <v>5639</v>
      </c>
      <c r="E126" s="61">
        <v>2.2936827454807007</v>
      </c>
      <c r="F126" s="128">
        <v>122</v>
      </c>
    </row>
    <row r="127" spans="2:6" x14ac:dyDescent="0.25">
      <c r="B127" s="142" t="s">
        <v>289</v>
      </c>
      <c r="C127" s="13" t="str">
        <f>VLOOKUP(B127,'личн рез-ты по гонкам_NEW'!$G$1:$M$1058,4,FALSE)</f>
        <v>Ж</v>
      </c>
      <c r="D127" s="13">
        <f>VLOOKUP(B127,'личн рез-ты по гонкам_NEW'!$G$1:$M$1058,3,FALSE)</f>
        <v>0</v>
      </c>
      <c r="E127" s="61">
        <v>2.2815044464803202</v>
      </c>
      <c r="F127" s="128">
        <v>123</v>
      </c>
    </row>
    <row r="128" spans="2:6" x14ac:dyDescent="0.25">
      <c r="B128" s="142" t="s">
        <v>371</v>
      </c>
      <c r="C128" s="13" t="str">
        <f>VLOOKUP(B128,'личн рез-ты по гонкам_NEW'!$G$1:$M$1058,4,FALSE)</f>
        <v>Ж</v>
      </c>
      <c r="D128" s="13">
        <f>VLOOKUP(B128,'личн рез-ты по гонкам_NEW'!$G$1:$M$1058,3,FALSE)</f>
        <v>5174</v>
      </c>
      <c r="E128" s="61">
        <v>2.2402827683613888</v>
      </c>
      <c r="F128" s="128">
        <v>124</v>
      </c>
    </row>
    <row r="129" spans="2:6" x14ac:dyDescent="0.25">
      <c r="B129" s="142" t="s">
        <v>705</v>
      </c>
      <c r="C129" s="13" t="str">
        <f>VLOOKUP(B129,'личн рез-ты по гонкам_NEW'!$G$1:$M$1058,4,FALSE)</f>
        <v>Ж</v>
      </c>
      <c r="D129" s="13">
        <f>VLOOKUP(B129,'личн рез-ты по гонкам_NEW'!$G$1:$M$1058,3,FALSE)</f>
        <v>0</v>
      </c>
      <c r="E129" s="61">
        <v>2.226316405432863</v>
      </c>
      <c r="F129" s="128">
        <v>125</v>
      </c>
    </row>
    <row r="130" spans="2:6" x14ac:dyDescent="0.25">
      <c r="B130" s="142" t="s">
        <v>290</v>
      </c>
      <c r="C130" s="13" t="str">
        <f>VLOOKUP(B130,'личн рез-ты по гонкам_NEW'!$G$1:$M$1058,4,FALSE)</f>
        <v>Ж</v>
      </c>
      <c r="D130" s="13">
        <f>VLOOKUP(B130,'личн рез-ты по гонкам_NEW'!$G$1:$M$1058,3,FALSE)</f>
        <v>0</v>
      </c>
      <c r="E130" s="61">
        <v>2.2211825101882274</v>
      </c>
      <c r="F130" s="128">
        <v>126</v>
      </c>
    </row>
    <row r="131" spans="2:6" x14ac:dyDescent="0.25">
      <c r="B131" s="142" t="s">
        <v>188</v>
      </c>
      <c r="C131" s="13" t="str">
        <f>VLOOKUP(B131,'личн рез-ты по гонкам_NEW'!$G$1:$M$1058,4,FALSE)</f>
        <v>Ж</v>
      </c>
      <c r="D131" s="13">
        <f>VLOOKUP(B131,'личн рез-ты по гонкам_NEW'!$G$1:$M$1058,3,FALSE)</f>
        <v>0</v>
      </c>
      <c r="E131" s="61">
        <v>2.2075137332025161</v>
      </c>
      <c r="F131" s="128">
        <v>127</v>
      </c>
    </row>
    <row r="132" spans="2:6" x14ac:dyDescent="0.25">
      <c r="B132" s="142" t="s">
        <v>372</v>
      </c>
      <c r="C132" s="13" t="str">
        <f>VLOOKUP(B132,'личн рез-ты по гонкам_NEW'!$G$1:$M$1058,4,FALSE)</f>
        <v>Ж</v>
      </c>
      <c r="D132" s="13">
        <f>VLOOKUP(B132,'личн рез-ты по гонкам_NEW'!$G$1:$M$1058,3,FALSE)</f>
        <v>0</v>
      </c>
      <c r="E132" s="61">
        <v>2.2017436328768594</v>
      </c>
      <c r="F132" s="128">
        <v>128</v>
      </c>
    </row>
    <row r="133" spans="2:6" x14ac:dyDescent="0.25">
      <c r="B133" s="142" t="s">
        <v>763</v>
      </c>
      <c r="C133" s="13" t="str">
        <f>VLOOKUP(B133,'личн рез-ты по гонкам_NEW'!$G$1:$M$1058,4,FALSE)</f>
        <v>Ж</v>
      </c>
      <c r="D133" s="13">
        <f>VLOOKUP(B133,'личн рез-ты по гонкам_NEW'!$G$1:$M$1058,3,FALSE)</f>
        <v>6101</v>
      </c>
      <c r="E133" s="61">
        <v>2.1876567450361737</v>
      </c>
      <c r="F133" s="128">
        <v>129</v>
      </c>
    </row>
    <row r="134" spans="2:6" x14ac:dyDescent="0.25">
      <c r="B134" s="142" t="s">
        <v>384</v>
      </c>
      <c r="C134" s="13" t="str">
        <f>VLOOKUP(B134,'личн рез-ты по гонкам_NEW'!$G$1:$M$1058,4,FALSE)</f>
        <v>Ж</v>
      </c>
      <c r="D134" s="13">
        <f>VLOOKUP(B134,'личн рез-ты по гонкам_NEW'!$G$1:$M$1058,3,FALSE)</f>
        <v>5192</v>
      </c>
      <c r="E134" s="61">
        <v>2.1698755353981349</v>
      </c>
      <c r="F134" s="128">
        <v>130</v>
      </c>
    </row>
    <row r="135" spans="2:6" x14ac:dyDescent="0.25">
      <c r="B135" s="142" t="s">
        <v>124</v>
      </c>
      <c r="C135" s="13" t="str">
        <f>VLOOKUP(B135,'личн рез-ты по гонкам_NEW'!$G$1:$M$1058,4,FALSE)</f>
        <v>Ж</v>
      </c>
      <c r="D135" s="13">
        <f>VLOOKUP(B135,'личн рез-ты по гонкам_NEW'!$G$1:$M$1058,3,FALSE)</f>
        <v>0</v>
      </c>
      <c r="E135" s="61">
        <v>2.0911658614692308</v>
      </c>
      <c r="F135" s="128">
        <v>131</v>
      </c>
    </row>
    <row r="136" spans="2:6" x14ac:dyDescent="0.25">
      <c r="B136" s="142" t="s">
        <v>594</v>
      </c>
      <c r="C136" s="13" t="str">
        <f>VLOOKUP(B136,'личн рез-ты по гонкам_NEW'!$G$1:$M$1058,4,FALSE)</f>
        <v>Ж</v>
      </c>
      <c r="D136" s="13">
        <f>VLOOKUP(B136,'личн рез-ты по гонкам_NEW'!$G$1:$M$1058,3,FALSE)</f>
        <v>5582</v>
      </c>
      <c r="E136" s="61">
        <v>2.0570640423223887</v>
      </c>
      <c r="F136" s="128">
        <v>132</v>
      </c>
    </row>
    <row r="137" spans="2:6" x14ac:dyDescent="0.25">
      <c r="B137" s="142" t="s">
        <v>382</v>
      </c>
      <c r="C137" s="13" t="str">
        <f>VLOOKUP(B137,'личн рез-ты по гонкам_NEW'!$G$1:$M$1058,4,FALSE)</f>
        <v>Ж</v>
      </c>
      <c r="D137" s="13">
        <f>VLOOKUP(B137,'личн рез-ты по гонкам_NEW'!$G$1:$M$1058,3,FALSE)</f>
        <v>3183</v>
      </c>
      <c r="E137" s="61">
        <v>2.0443221519432195</v>
      </c>
      <c r="F137" s="128">
        <v>133</v>
      </c>
    </row>
    <row r="138" spans="2:6" x14ac:dyDescent="0.25">
      <c r="B138" s="142" t="s">
        <v>125</v>
      </c>
      <c r="C138" s="13" t="str">
        <f>VLOOKUP(B138,'личн рез-ты по гонкам_NEW'!$G$1:$M$1058,4,FALSE)</f>
        <v>Ж</v>
      </c>
      <c r="D138" s="13">
        <f>VLOOKUP(B138,'личн рез-ты по гонкам_NEW'!$G$1:$M$1058,3,FALSE)</f>
        <v>0</v>
      </c>
      <c r="E138" s="61">
        <v>2.0396433658952562</v>
      </c>
      <c r="F138" s="128">
        <v>134</v>
      </c>
    </row>
    <row r="139" spans="2:6" x14ac:dyDescent="0.25">
      <c r="B139" s="142" t="s">
        <v>700</v>
      </c>
      <c r="C139" s="13" t="str">
        <f>VLOOKUP(B139,'личн рез-ты по гонкам_NEW'!$G$1:$M$1058,4,FALSE)</f>
        <v>Ж</v>
      </c>
      <c r="D139" s="13">
        <f>VLOOKUP(B139,'личн рез-ты по гонкам_NEW'!$G$1:$M$1058,3,FALSE)</f>
        <v>2923</v>
      </c>
      <c r="E139" s="61">
        <v>2.015618421550728</v>
      </c>
      <c r="F139" s="128">
        <v>135</v>
      </c>
    </row>
    <row r="140" spans="2:6" x14ac:dyDescent="0.25">
      <c r="B140" s="142" t="s">
        <v>764</v>
      </c>
      <c r="C140" s="13" t="str">
        <f>VLOOKUP(B140,'личн рез-ты по гонкам_NEW'!$G$1:$M$1058,4,FALSE)</f>
        <v>Ж</v>
      </c>
      <c r="D140" s="13">
        <f>VLOOKUP(B140,'личн рез-ты по гонкам_NEW'!$G$1:$M$1058,3,FALSE)</f>
        <v>3979</v>
      </c>
      <c r="E140" s="61">
        <v>1.9942685369848014</v>
      </c>
      <c r="F140" s="128">
        <v>136</v>
      </c>
    </row>
    <row r="141" spans="2:6" x14ac:dyDescent="0.25">
      <c r="B141" s="142" t="s">
        <v>765</v>
      </c>
      <c r="C141" s="13" t="str">
        <f>VLOOKUP(B141,'личн рез-ты по гонкам_NEW'!$G$1:$M$1058,4,FALSE)</f>
        <v>Ж</v>
      </c>
      <c r="D141" s="13">
        <f>VLOOKUP(B141,'личн рез-ты по гонкам_NEW'!$G$1:$M$1058,3,FALSE)</f>
        <v>4368</v>
      </c>
      <c r="E141" s="61">
        <v>1.9922390915466139</v>
      </c>
      <c r="F141" s="128">
        <v>137</v>
      </c>
    </row>
    <row r="142" spans="2:6" x14ac:dyDescent="0.25">
      <c r="B142" s="142" t="s">
        <v>766</v>
      </c>
      <c r="C142" s="13" t="str">
        <f>VLOOKUP(B142,'личн рез-ты по гонкам_NEW'!$G$1:$M$1058,4,FALSE)</f>
        <v>Ж</v>
      </c>
      <c r="D142" s="13">
        <f>VLOOKUP(B142,'личн рез-ты по гонкам_NEW'!$G$1:$M$1058,3,FALSE)</f>
        <v>4343</v>
      </c>
      <c r="E142" s="61">
        <v>1.9922390915466139</v>
      </c>
      <c r="F142" s="128">
        <v>138</v>
      </c>
    </row>
    <row r="143" spans="2:6" x14ac:dyDescent="0.25">
      <c r="B143" s="142" t="s">
        <v>503</v>
      </c>
      <c r="C143" s="13" t="str">
        <f>VLOOKUP(B143,'личн рез-ты по гонкам_NEW'!$G$1:$M$1058,4,FALSE)</f>
        <v>Ж</v>
      </c>
      <c r="D143" s="13">
        <f>VLOOKUP(B143,'личн рез-ты по гонкам_NEW'!$G$1:$M$1058,3,FALSE)</f>
        <v>4313</v>
      </c>
      <c r="E143" s="61">
        <v>1.9912300867000827</v>
      </c>
      <c r="F143" s="128">
        <v>139</v>
      </c>
    </row>
    <row r="144" spans="2:6" x14ac:dyDescent="0.25">
      <c r="B144" s="142" t="s">
        <v>383</v>
      </c>
      <c r="C144" s="13" t="str">
        <f>VLOOKUP(B144,'личн рез-ты по гонкам_NEW'!$G$1:$M$1058,4,FALSE)</f>
        <v>Ж</v>
      </c>
      <c r="D144" s="13">
        <f>VLOOKUP(B144,'личн рез-ты по гонкам_NEW'!$G$1:$M$1058,3,FALSE)</f>
        <v>4795</v>
      </c>
      <c r="E144" s="61">
        <v>1.9655007736265016</v>
      </c>
      <c r="F144" s="128">
        <v>140</v>
      </c>
    </row>
    <row r="145" spans="2:6" x14ac:dyDescent="0.25">
      <c r="B145" s="142" t="s">
        <v>373</v>
      </c>
      <c r="C145" s="13" t="str">
        <f>VLOOKUP(B145,'личн рез-ты по гонкам_NEW'!$G$1:$M$1058,4,FALSE)</f>
        <v>Ж</v>
      </c>
      <c r="D145" s="13">
        <f>VLOOKUP(B145,'личн рез-ты по гонкам_NEW'!$G$1:$M$1058,3,FALSE)</f>
        <v>4739</v>
      </c>
      <c r="E145" s="61">
        <v>1.9460327856927095</v>
      </c>
      <c r="F145" s="128">
        <v>141</v>
      </c>
    </row>
    <row r="146" spans="2:6" x14ac:dyDescent="0.25">
      <c r="B146" s="142" t="s">
        <v>616</v>
      </c>
      <c r="C146" s="13" t="str">
        <f>VLOOKUP(B146,'личн рез-ты по гонкам_NEW'!$G$1:$M$1058,4,FALSE)</f>
        <v>Ж</v>
      </c>
      <c r="D146" s="13">
        <f>VLOOKUP(B146,'личн рез-ты по гонкам_NEW'!$G$1:$M$1058,3,FALSE)</f>
        <v>1898</v>
      </c>
      <c r="E146" s="61">
        <v>1.9312680016879136</v>
      </c>
      <c r="F146" s="128">
        <v>142</v>
      </c>
    </row>
    <row r="147" spans="2:6" x14ac:dyDescent="0.25">
      <c r="B147" s="142" t="s">
        <v>767</v>
      </c>
      <c r="C147" s="13" t="str">
        <f>VLOOKUP(B147,'личн рез-ты по гонкам_NEW'!$G$1:$M$1058,4,FALSE)</f>
        <v>Ж</v>
      </c>
      <c r="D147" s="13">
        <f>VLOOKUP(B147,'личн рез-ты по гонкам_NEW'!$G$1:$M$1058,3,FALSE)</f>
        <v>6089</v>
      </c>
      <c r="E147" s="61">
        <v>1.9151925995489607</v>
      </c>
      <c r="F147" s="128">
        <v>143</v>
      </c>
    </row>
    <row r="148" spans="2:6" x14ac:dyDescent="0.25">
      <c r="B148" s="142" t="s">
        <v>374</v>
      </c>
      <c r="C148" s="13" t="str">
        <f>VLOOKUP(B148,'личн рез-ты по гонкам_NEW'!$G$1:$M$1058,4,FALSE)</f>
        <v>Ж</v>
      </c>
      <c r="D148" s="13">
        <f>VLOOKUP(B148,'личн рез-ты по гонкам_NEW'!$G$1:$M$1058,3,FALSE)</f>
        <v>0</v>
      </c>
      <c r="E148" s="61">
        <v>1.8926836171292405</v>
      </c>
      <c r="F148" s="128">
        <v>144</v>
      </c>
    </row>
    <row r="149" spans="2:6" x14ac:dyDescent="0.25">
      <c r="B149" s="142" t="s">
        <v>548</v>
      </c>
      <c r="C149" s="13" t="str">
        <f>VLOOKUP(B149,'личн рез-ты по гонкам_NEW'!$G$1:$M$1058,4,FALSE)</f>
        <v>Ж</v>
      </c>
      <c r="D149" s="13">
        <f>VLOOKUP(B149,'личн рез-ты по гонкам_NEW'!$G$1:$M$1058,3,FALSE)</f>
        <v>5316</v>
      </c>
      <c r="E149" s="61">
        <v>1.8823426080747774</v>
      </c>
      <c r="F149" s="128">
        <v>145</v>
      </c>
    </row>
    <row r="150" spans="2:6" x14ac:dyDescent="0.25">
      <c r="B150" s="142" t="s">
        <v>291</v>
      </c>
      <c r="C150" s="13" t="str">
        <f>VLOOKUP(B150,'личн рез-ты по гонкам_NEW'!$G$1:$M$1058,4,FALSE)</f>
        <v>Ж</v>
      </c>
      <c r="D150" s="13">
        <f>VLOOKUP(B150,'личн рез-ты по гонкам_NEW'!$G$1:$M$1058,3,FALSE)</f>
        <v>0</v>
      </c>
      <c r="E150" s="61">
        <v>1.8663616868663013</v>
      </c>
      <c r="F150" s="128">
        <v>146</v>
      </c>
    </row>
    <row r="151" spans="2:6" x14ac:dyDescent="0.25">
      <c r="B151" s="142" t="s">
        <v>189</v>
      </c>
      <c r="C151" s="13" t="str">
        <f>VLOOKUP(B151,'личн рез-ты по гонкам_NEW'!$G$1:$M$1058,4,FALSE)</f>
        <v>Ж</v>
      </c>
      <c r="D151" s="13">
        <f>VLOOKUP(B151,'личн рез-ты по гонкам_NEW'!$G$1:$M$1058,3,FALSE)</f>
        <v>0</v>
      </c>
      <c r="E151" s="61">
        <v>1.8613276133424117</v>
      </c>
      <c r="F151" s="128">
        <v>147</v>
      </c>
    </row>
    <row r="152" spans="2:6" x14ac:dyDescent="0.25">
      <c r="B152" s="142" t="s">
        <v>504</v>
      </c>
      <c r="C152" s="13" t="str">
        <f>VLOOKUP(B152,'личн рез-ты по гонкам_NEW'!$G$1:$M$1058,4,FALSE)</f>
        <v>Ж</v>
      </c>
      <c r="D152" s="13">
        <f>VLOOKUP(B152,'личн рез-ты по гонкам_NEW'!$G$1:$M$1058,3,FALSE)</f>
        <v>0</v>
      </c>
      <c r="E152" s="61">
        <v>1.8400510936678345</v>
      </c>
      <c r="F152" s="128">
        <v>148</v>
      </c>
    </row>
    <row r="153" spans="2:6" x14ac:dyDescent="0.25">
      <c r="B153" s="142" t="s">
        <v>505</v>
      </c>
      <c r="C153" s="13" t="str">
        <f>VLOOKUP(B153,'личн рез-ты по гонкам_NEW'!$G$1:$M$1058,4,FALSE)</f>
        <v>Ж</v>
      </c>
      <c r="D153" s="13">
        <f>VLOOKUP(B153,'личн рез-ты по гонкам_NEW'!$G$1:$M$1058,3,FALSE)</f>
        <v>2562</v>
      </c>
      <c r="E153" s="61">
        <v>1.8259857901536116</v>
      </c>
      <c r="F153" s="128">
        <v>149</v>
      </c>
    </row>
    <row r="154" spans="2:6" x14ac:dyDescent="0.25">
      <c r="B154" s="142" t="s">
        <v>553</v>
      </c>
      <c r="C154" s="13" t="str">
        <f>VLOOKUP(B154,'личн рез-ты по гонкам_NEW'!$G$1:$M$1058,4,FALSE)</f>
        <v>Ж</v>
      </c>
      <c r="D154" s="13">
        <f>VLOOKUP(B154,'личн рез-ты по гонкам_NEW'!$G$1:$M$1058,3,FALSE)</f>
        <v>3182</v>
      </c>
      <c r="E154" s="61">
        <v>1.821661434542271</v>
      </c>
      <c r="F154" s="128">
        <v>150</v>
      </c>
    </row>
    <row r="155" spans="2:6" x14ac:dyDescent="0.25">
      <c r="B155" s="142" t="s">
        <v>549</v>
      </c>
      <c r="C155" s="13" t="str">
        <f>VLOOKUP(B155,'личн рез-ты по гонкам_NEW'!$G$1:$M$1058,4,FALSE)</f>
        <v>Ж</v>
      </c>
      <c r="D155" s="13">
        <f>VLOOKUP(B155,'личн рез-ты по гонкам_NEW'!$G$1:$M$1058,3,FALSE)</f>
        <v>5236</v>
      </c>
      <c r="E155" s="61">
        <v>1.8110744476266243</v>
      </c>
      <c r="F155" s="128">
        <v>151</v>
      </c>
    </row>
    <row r="156" spans="2:6" x14ac:dyDescent="0.25">
      <c r="B156" s="142" t="s">
        <v>506</v>
      </c>
      <c r="C156" s="13" t="str">
        <f>VLOOKUP(B156,'личн рез-ты по гонкам_NEW'!$G$1:$M$1058,4,FALSE)</f>
        <v>Ж</v>
      </c>
      <c r="D156" s="13">
        <f>VLOOKUP(B156,'личн рез-ты по гонкам_NEW'!$G$1:$M$1058,3,FALSE)</f>
        <v>5293</v>
      </c>
      <c r="E156" s="61">
        <v>1.7764253595999926</v>
      </c>
      <c r="F156" s="128">
        <v>152</v>
      </c>
    </row>
    <row r="157" spans="2:6" x14ac:dyDescent="0.25">
      <c r="B157" s="142" t="s">
        <v>701</v>
      </c>
      <c r="C157" s="13" t="str">
        <f>VLOOKUP(B157,'личн рез-ты по гонкам_NEW'!$G$1:$M$1058,4,FALSE)</f>
        <v>Ж</v>
      </c>
      <c r="D157" s="13">
        <f>VLOOKUP(B157,'личн рез-ты по гонкам_NEW'!$G$1:$M$1058,3,FALSE)</f>
        <v>0</v>
      </c>
      <c r="E157" s="61">
        <v>1.7537566614156799</v>
      </c>
      <c r="F157" s="128">
        <v>153</v>
      </c>
    </row>
    <row r="158" spans="2:6" x14ac:dyDescent="0.25">
      <c r="B158" s="142" t="s">
        <v>375</v>
      </c>
      <c r="C158" s="13" t="str">
        <f>VLOOKUP(B158,'личн рез-ты по гонкам_NEW'!$G$1:$M$1058,4,FALSE)</f>
        <v>Ж</v>
      </c>
      <c r="D158" s="13">
        <f>VLOOKUP(B158,'личн рез-ты по гонкам_NEW'!$G$1:$M$1058,3,FALSE)</f>
        <v>4414</v>
      </c>
      <c r="E158" s="61">
        <v>1.752268898960168</v>
      </c>
      <c r="F158" s="128">
        <v>154</v>
      </c>
    </row>
    <row r="159" spans="2:6" x14ac:dyDescent="0.25">
      <c r="B159" s="142" t="s">
        <v>507</v>
      </c>
      <c r="C159" s="13" t="str">
        <f>VLOOKUP(B159,'личн рез-ты по гонкам_NEW'!$G$1:$M$1058,4,FALSE)</f>
        <v>Ж</v>
      </c>
      <c r="D159" s="13">
        <f>VLOOKUP(B159,'личн рез-ты по гонкам_NEW'!$G$1:$M$1058,3,FALSE)</f>
        <v>5231</v>
      </c>
      <c r="E159" s="61">
        <v>1.7295718267172913</v>
      </c>
      <c r="F159" s="128">
        <v>155</v>
      </c>
    </row>
    <row r="160" spans="2:6" x14ac:dyDescent="0.25">
      <c r="B160" s="142" t="s">
        <v>768</v>
      </c>
      <c r="C160" s="13" t="str">
        <f>VLOOKUP(B160,'личн рез-ты по гонкам_NEW'!$G$1:$M$1058,4,FALSE)</f>
        <v>Ж</v>
      </c>
      <c r="D160" s="13" t="str">
        <f>VLOOKUP(B160,'личн рез-ты по гонкам_NEW'!$G$1:$M$1058,3,FALSE)</f>
        <v/>
      </c>
      <c r="E160" s="61">
        <v>1.7173887436119677</v>
      </c>
      <c r="F160" s="128">
        <v>156</v>
      </c>
    </row>
    <row r="161" spans="2:6" x14ac:dyDescent="0.25">
      <c r="B161" s="142" t="s">
        <v>376</v>
      </c>
      <c r="C161" s="13" t="str">
        <f>VLOOKUP(B161,'личн рез-ты по гонкам_NEW'!$G$1:$M$1058,4,FALSE)</f>
        <v>Ж</v>
      </c>
      <c r="D161" s="13">
        <f>VLOOKUP(B161,'личн рез-ты по гонкам_NEW'!$G$1:$M$1058,3,FALSE)</f>
        <v>2930</v>
      </c>
      <c r="E161" s="61">
        <v>1.7028783320721423</v>
      </c>
      <c r="F161" s="128">
        <v>157</v>
      </c>
    </row>
    <row r="162" spans="2:6" x14ac:dyDescent="0.25">
      <c r="B162" s="142" t="s">
        <v>567</v>
      </c>
      <c r="C162" s="13" t="str">
        <f>VLOOKUP(B162,'личн рез-ты по гонкам_NEW'!$G$1:$M$1058,4,FALSE)</f>
        <v>Ж</v>
      </c>
      <c r="D162" s="13">
        <f>VLOOKUP(B162,'личн рез-ты по гонкам_NEW'!$G$1:$M$1058,3,FALSE)</f>
        <v>5963</v>
      </c>
      <c r="E162" s="61">
        <v>1.654562129580107</v>
      </c>
      <c r="F162" s="128">
        <v>158</v>
      </c>
    </row>
    <row r="163" spans="2:6" x14ac:dyDescent="0.25">
      <c r="B163" s="142" t="s">
        <v>728</v>
      </c>
      <c r="C163" s="13" t="str">
        <f>VLOOKUP(B163,'личн рез-ты по гонкам_NEW'!$G$1:$M$1058,4,FALSE)</f>
        <v>Ж</v>
      </c>
      <c r="D163" s="13">
        <f>VLOOKUP(B163,'личн рез-ты по гонкам_NEW'!$G$1:$M$1058,3,FALSE)</f>
        <v>6094</v>
      </c>
      <c r="E163" s="61">
        <v>1.6332408822797624</v>
      </c>
      <c r="F163" s="128">
        <v>159</v>
      </c>
    </row>
    <row r="164" spans="2:6" x14ac:dyDescent="0.25">
      <c r="B164" s="142" t="s">
        <v>729</v>
      </c>
      <c r="C164" s="13" t="str">
        <f>VLOOKUP(B164,'личн рез-ты по гонкам_NEW'!$G$1:$M$1058,4,FALSE)</f>
        <v>Ж</v>
      </c>
      <c r="D164" s="13">
        <f>VLOOKUP(B164,'личн рез-ты по гонкам_NEW'!$G$1:$M$1058,3,FALSE)</f>
        <v>4194</v>
      </c>
      <c r="E164" s="61">
        <v>1.6332408822797624</v>
      </c>
      <c r="F164" s="128">
        <v>160</v>
      </c>
    </row>
    <row r="165" spans="2:6" x14ac:dyDescent="0.25">
      <c r="B165" s="142" t="s">
        <v>702</v>
      </c>
      <c r="C165" s="41" t="e">
        <f>VLOOKUP(B165,'личн рез-ты по гонкам_NEW'!$G$1:$M$1058,4,FALSE)</f>
        <v>#N/A</v>
      </c>
      <c r="D165" s="41" t="e">
        <f>VLOOKUP(B165,'личн рез-ты по гонкам_NEW'!$G$1:$M$1058,3,FALSE)</f>
        <v>#N/A</v>
      </c>
      <c r="E165" s="61">
        <v>1.6274575849121371</v>
      </c>
      <c r="F165" s="128">
        <v>161</v>
      </c>
    </row>
    <row r="166" spans="2:6" x14ac:dyDescent="0.25">
      <c r="B166" s="142" t="s">
        <v>597</v>
      </c>
      <c r="C166" s="13" t="str">
        <f>VLOOKUP(B166,'личн рез-ты по гонкам_NEW'!$G$1:$M$1058,4,FALSE)</f>
        <v>Ж</v>
      </c>
      <c r="D166" s="13">
        <f>VLOOKUP(B166,'личн рез-ты по гонкам_NEW'!$G$1:$M$1058,3,FALSE)</f>
        <v>1215</v>
      </c>
      <c r="E166" s="61">
        <v>1.5106596147311107</v>
      </c>
      <c r="F166" s="128">
        <v>162</v>
      </c>
    </row>
    <row r="167" spans="2:6" x14ac:dyDescent="0.25">
      <c r="B167" s="142" t="s">
        <v>730</v>
      </c>
      <c r="C167" s="13" t="str">
        <f>VLOOKUP(B167,'личн рез-ты по гонкам_NEW'!$G$1:$M$1058,4,FALSE)</f>
        <v>Ж</v>
      </c>
      <c r="D167" s="13">
        <f>VLOOKUP(B167,'личн рез-ты по гонкам_NEW'!$G$1:$M$1058,3,FALSE)</f>
        <v>1138</v>
      </c>
      <c r="E167" s="61">
        <v>1.4997114466075738</v>
      </c>
      <c r="F167" s="128">
        <v>163</v>
      </c>
    </row>
    <row r="168" spans="2:6" x14ac:dyDescent="0.25">
      <c r="B168" s="142" t="s">
        <v>250</v>
      </c>
      <c r="C168" s="13" t="str">
        <f>VLOOKUP(B168,'личн рез-ты по гонкам_NEW'!$G$1:$M$1058,4,FALSE)</f>
        <v>Ж</v>
      </c>
      <c r="D168" s="13">
        <f>VLOOKUP(B168,'личн рез-ты по гонкам_NEW'!$G$1:$M$1058,3,FALSE)</f>
        <v>0</v>
      </c>
      <c r="E168" s="61">
        <v>1.4996966034848582</v>
      </c>
      <c r="F168" s="128">
        <v>164</v>
      </c>
    </row>
    <row r="169" spans="2:6" x14ac:dyDescent="0.25">
      <c r="B169" s="142" t="s">
        <v>345</v>
      </c>
      <c r="C169" s="13" t="str">
        <f>VLOOKUP(B169,'личн рез-ты по гонкам_NEW'!$G$1:$M$1058,4,FALSE)</f>
        <v>Ж</v>
      </c>
      <c r="D169" s="13">
        <f>VLOOKUP(B169,'личн рез-ты по гонкам_NEW'!$G$1:$M$1058,3,FALSE)</f>
        <v>5142</v>
      </c>
      <c r="E169" s="61">
        <v>1.4884616869846201</v>
      </c>
      <c r="F169" s="128">
        <v>165</v>
      </c>
    </row>
    <row r="170" spans="2:6" x14ac:dyDescent="0.25">
      <c r="B170" s="142" t="s">
        <v>346</v>
      </c>
      <c r="C170" s="13" t="str">
        <f>VLOOKUP(B170,'личн рез-ты по гонкам_NEW'!$G$1:$M$1058,4,FALSE)</f>
        <v>Ж</v>
      </c>
      <c r="D170" s="13">
        <f>VLOOKUP(B170,'личн рез-ты по гонкам_NEW'!$G$1:$M$1058,3,FALSE)</f>
        <v>5136</v>
      </c>
      <c r="E170" s="61">
        <v>1.4867275570383192</v>
      </c>
      <c r="F170" s="128">
        <v>166</v>
      </c>
    </row>
    <row r="171" spans="2:6" x14ac:dyDescent="0.25">
      <c r="B171" s="142" t="s">
        <v>769</v>
      </c>
      <c r="C171" s="13" t="str">
        <f>VLOOKUP(B171,'личн рез-ты по гонкам_NEW'!$G$1:$M$1058,4,FALSE)</f>
        <v>Ж</v>
      </c>
      <c r="D171" s="13" t="str">
        <f>VLOOKUP(B171,'личн рез-ты по гонкам_NEW'!$G$1:$M$1058,3,FALSE)</f>
        <v/>
      </c>
      <c r="E171" s="61">
        <v>1.4792072864412829</v>
      </c>
      <c r="F171" s="128">
        <v>167</v>
      </c>
    </row>
    <row r="172" spans="2:6" x14ac:dyDescent="0.25">
      <c r="B172" s="142" t="s">
        <v>614</v>
      </c>
      <c r="C172" s="13" t="str">
        <f>VLOOKUP(B172,'личн рез-ты по гонкам_NEW'!$G$1:$M$1058,4,FALSE)</f>
        <v>Ж</v>
      </c>
      <c r="D172" s="13">
        <f>VLOOKUP(B172,'личн рез-ты по гонкам_NEW'!$G$1:$M$1058,3,FALSE)</f>
        <v>3656</v>
      </c>
      <c r="E172" s="61">
        <v>1.4197072112645148</v>
      </c>
      <c r="F172" s="128">
        <v>168</v>
      </c>
    </row>
    <row r="173" spans="2:6" x14ac:dyDescent="0.25">
      <c r="B173" s="142" t="s">
        <v>770</v>
      </c>
      <c r="C173" s="41" t="str">
        <f>VLOOKUP(B173,'личн рез-ты по гонкам_NEW'!$G$1:$M$1058,4,FALSE)</f>
        <v>Ж</v>
      </c>
      <c r="D173" s="41">
        <f>VLOOKUP(B173,'личн рез-ты по гонкам_NEW'!$G$1:$M$1058,3,FALSE)</f>
        <v>4708</v>
      </c>
      <c r="E173" s="61">
        <v>1.4175725408174111</v>
      </c>
      <c r="F173" s="128">
        <v>169</v>
      </c>
    </row>
    <row r="174" spans="2:6" x14ac:dyDescent="0.25">
      <c r="B174" s="142" t="s">
        <v>771</v>
      </c>
      <c r="C174" s="13" t="str">
        <f>VLOOKUP(B174,'личн рез-ты по гонкам_NEW'!$G$1:$M$1058,4,FALSE)</f>
        <v>Ж</v>
      </c>
      <c r="D174" s="13">
        <f>VLOOKUP(B174,'личн рез-ты по гонкам_NEW'!$G$1:$M$1058,3,FALSE)</f>
        <v>6146</v>
      </c>
      <c r="E174" s="61">
        <v>1.4175725408174111</v>
      </c>
      <c r="F174" s="128">
        <v>170</v>
      </c>
    </row>
    <row r="175" spans="2:6" x14ac:dyDescent="0.25">
      <c r="B175" s="142" t="s">
        <v>772</v>
      </c>
      <c r="C175" s="13" t="e">
        <f>VLOOKUP(B175,'личн рез-ты по гонкам_NEW'!$G$1:$M$1058,4,FALSE)</f>
        <v>#N/A</v>
      </c>
      <c r="D175" s="13" t="e">
        <f>VLOOKUP(B175,'личн рез-ты по гонкам_NEW'!$G$1:$M$1058,3,FALSE)</f>
        <v>#N/A</v>
      </c>
      <c r="E175" s="61">
        <v>1.4156418278765681</v>
      </c>
      <c r="F175" s="128">
        <v>171</v>
      </c>
    </row>
    <row r="176" spans="2:6" x14ac:dyDescent="0.25">
      <c r="B176" s="142" t="s">
        <v>773</v>
      </c>
      <c r="C176" s="13" t="str">
        <f>VLOOKUP(B176,'личн рез-ты по гонкам_NEW'!$G$1:$M$1058,4,FALSE)</f>
        <v>Ж</v>
      </c>
      <c r="D176" s="13">
        <f>VLOOKUP(B176,'личн рез-ты по гонкам_NEW'!$G$1:$M$1058,3,FALSE)</f>
        <v>4296</v>
      </c>
      <c r="E176" s="61">
        <v>1.4156418278765681</v>
      </c>
      <c r="F176" s="128">
        <v>172</v>
      </c>
    </row>
    <row r="177" spans="2:6" x14ac:dyDescent="0.25">
      <c r="B177" s="142" t="s">
        <v>385</v>
      </c>
      <c r="C177" s="13" t="str">
        <f>VLOOKUP(B177,'личн рез-ты по гонкам_NEW'!$G$1:$M$1058,4,FALSE)</f>
        <v>Ж</v>
      </c>
      <c r="D177" s="13">
        <f>VLOOKUP(B177,'личн рез-ты по гонкам_NEW'!$G$1:$M$1058,3,FALSE)</f>
        <v>3159</v>
      </c>
      <c r="E177" s="61">
        <v>1.3937114174064442</v>
      </c>
      <c r="F177" s="128">
        <v>173</v>
      </c>
    </row>
    <row r="178" spans="2:6" x14ac:dyDescent="0.25">
      <c r="B178" s="142" t="s">
        <v>347</v>
      </c>
      <c r="C178" s="13" t="str">
        <f>VLOOKUP(B178,'личн рез-ты по гонкам_NEW'!$G$1:$M$1058,4,FALSE)</f>
        <v>Ж</v>
      </c>
      <c r="D178" s="13">
        <f>VLOOKUP(B178,'личн рез-ты по гонкам_NEW'!$G$1:$M$1058,3,FALSE)</f>
        <v>0</v>
      </c>
      <c r="E178" s="61">
        <v>1.3562953207451864</v>
      </c>
      <c r="F178" s="128">
        <v>174</v>
      </c>
    </row>
    <row r="179" spans="2:6" x14ac:dyDescent="0.25">
      <c r="B179" s="142" t="s">
        <v>731</v>
      </c>
      <c r="C179" s="13" t="str">
        <f>VLOOKUP(B179,'личн рез-ты по гонкам_NEW'!$G$1:$M$1058,4,FALSE)</f>
        <v>Ж</v>
      </c>
      <c r="D179" s="13">
        <f>VLOOKUP(B179,'личн рез-ты по гонкам_NEW'!$G$1:$M$1058,3,FALSE)</f>
        <v>5392</v>
      </c>
      <c r="E179" s="61">
        <v>1.3483903601202609</v>
      </c>
      <c r="F179" s="128">
        <v>175</v>
      </c>
    </row>
    <row r="180" spans="2:6" x14ac:dyDescent="0.25">
      <c r="B180" s="142" t="s">
        <v>732</v>
      </c>
      <c r="C180" s="13" t="str">
        <f>VLOOKUP(B180,'личн рез-ты по гонкам_NEW'!$G$1:$M$1058,4,FALSE)</f>
        <v>Ж</v>
      </c>
      <c r="D180" s="13">
        <f>VLOOKUP(B180,'личн рез-ты по гонкам_NEW'!$G$1:$M$1058,3,FALSE)</f>
        <v>5025</v>
      </c>
      <c r="E180" s="61">
        <v>1.342933137641632</v>
      </c>
      <c r="F180" s="128">
        <v>176</v>
      </c>
    </row>
    <row r="181" spans="2:6" x14ac:dyDescent="0.25">
      <c r="B181" s="142" t="s">
        <v>292</v>
      </c>
      <c r="C181" s="13" t="str">
        <f>VLOOKUP(B181,'личн рез-ты по гонкам_NEW'!$G$1:$M$1058,4,FALSE)</f>
        <v>Ж</v>
      </c>
      <c r="D181" s="13">
        <f>VLOOKUP(B181,'личн рез-ты по гонкам_NEW'!$G$1:$M$1058,3,FALSE)</f>
        <v>0</v>
      </c>
      <c r="E181" s="61">
        <v>1.3346731596493138</v>
      </c>
      <c r="F181" s="128">
        <v>177</v>
      </c>
    </row>
    <row r="182" spans="2:6" x14ac:dyDescent="0.25">
      <c r="B182" s="142" t="s">
        <v>703</v>
      </c>
      <c r="C182" s="13" t="str">
        <f>VLOOKUP(B182,'личн рез-ты по гонкам_NEW'!$G$1:$M$1058,4,FALSE)</f>
        <v>Ж</v>
      </c>
      <c r="D182" s="13">
        <f>VLOOKUP(B182,'личн рез-ты по гонкам_NEW'!$G$1:$M$1058,3,FALSE)</f>
        <v>6085</v>
      </c>
      <c r="E182" s="61">
        <v>1.3186153452515885</v>
      </c>
      <c r="F182" s="128">
        <v>178</v>
      </c>
    </row>
    <row r="183" spans="2:6" x14ac:dyDescent="0.25">
      <c r="B183" s="142" t="s">
        <v>704</v>
      </c>
      <c r="C183" s="13" t="str">
        <f>VLOOKUP(B183,'личн рез-ты по гонкам_NEW'!$G$1:$M$1058,4,FALSE)</f>
        <v>Ж</v>
      </c>
      <c r="D183" s="13">
        <f>VLOOKUP(B183,'личн рез-ты по гонкам_NEW'!$G$1:$M$1058,3,FALSE)</f>
        <v>6086</v>
      </c>
      <c r="E183" s="61">
        <v>1.317198495073487</v>
      </c>
      <c r="F183" s="128">
        <v>179</v>
      </c>
    </row>
    <row r="184" spans="2:6" x14ac:dyDescent="0.25">
      <c r="B184" s="142" t="s">
        <v>733</v>
      </c>
      <c r="C184" s="41" t="str">
        <f>VLOOKUP(B184,'личн рез-ты по гонкам_NEW'!$G$1:$M$1058,4,FALSE)</f>
        <v>Ж</v>
      </c>
      <c r="D184" s="41">
        <f>VLOOKUP(B184,'личн рез-ты по гонкам_NEW'!$G$1:$M$1058,3,FALSE)</f>
        <v>3282</v>
      </c>
      <c r="E184" s="61">
        <v>1.3147606433697594</v>
      </c>
      <c r="F184" s="128">
        <v>180</v>
      </c>
    </row>
    <row r="185" spans="2:6" x14ac:dyDescent="0.25">
      <c r="B185" s="142" t="s">
        <v>378</v>
      </c>
      <c r="C185" s="13" t="str">
        <f>VLOOKUP(B185,'личн рез-ты по гонкам_NEW'!$G$1:$M$1058,4,FALSE)</f>
        <v>Ж</v>
      </c>
      <c r="D185" s="13">
        <f>VLOOKUP(B185,'личн рез-ты по гонкам_NEW'!$G$1:$M$1058,3,FALSE)</f>
        <v>3768</v>
      </c>
      <c r="E185" s="61">
        <v>1.2846388308683852</v>
      </c>
      <c r="F185" s="128">
        <v>181</v>
      </c>
    </row>
    <row r="186" spans="2:6" x14ac:dyDescent="0.25">
      <c r="B186" s="142" t="s">
        <v>774</v>
      </c>
      <c r="C186" s="13" t="str">
        <f>VLOOKUP(B186,'личн рез-ты по гонкам_NEW'!$G$1:$M$1058,4,FALSE)</f>
        <v>Ж</v>
      </c>
      <c r="D186" s="13">
        <f>VLOOKUP(B186,'личн рез-ты по гонкам_NEW'!$G$1:$M$1058,3,FALSE)</f>
        <v>6107</v>
      </c>
      <c r="E186" s="61">
        <v>1.2691125465455622</v>
      </c>
      <c r="F186" s="128">
        <v>182</v>
      </c>
    </row>
    <row r="187" spans="2:6" x14ac:dyDescent="0.25">
      <c r="B187" s="142" t="s">
        <v>256</v>
      </c>
      <c r="C187" s="13" t="str">
        <f>VLOOKUP(B187,'личн рез-ты по гонкам_NEW'!$G$1:$M$1058,4,FALSE)</f>
        <v>Ж</v>
      </c>
      <c r="D187" s="13">
        <f>VLOOKUP(B187,'личн рез-ты по гонкам_NEW'!$G$1:$M$1058,3,FALSE)</f>
        <v>0</v>
      </c>
      <c r="E187" s="61">
        <v>1.244872958390159</v>
      </c>
      <c r="F187" s="128">
        <v>183</v>
      </c>
    </row>
    <row r="188" spans="2:6" x14ac:dyDescent="0.25">
      <c r="B188" s="142" t="s">
        <v>508</v>
      </c>
      <c r="C188" s="13" t="str">
        <f>VLOOKUP(B188,'личн рез-ты по гонкам_NEW'!$G$1:$M$1058,4,FALSE)</f>
        <v>Ж</v>
      </c>
      <c r="D188" s="13">
        <f>VLOOKUP(B188,'личн рез-ты по гонкам_NEW'!$G$1:$M$1058,3,FALSE)</f>
        <v>5034</v>
      </c>
      <c r="E188" s="61">
        <v>1.1567530718842058</v>
      </c>
      <c r="F188" s="128">
        <v>184</v>
      </c>
    </row>
    <row r="189" spans="2:6" x14ac:dyDescent="0.25">
      <c r="B189" s="142" t="s">
        <v>191</v>
      </c>
      <c r="C189" s="13" t="str">
        <f>VLOOKUP(B189,'личн рез-ты по гонкам_NEW'!$G$1:$M$1058,4,FALSE)</f>
        <v>Ж</v>
      </c>
      <c r="D189" s="13">
        <f>VLOOKUP(B189,'личн рез-ты по гонкам_NEW'!$G$1:$M$1058,3,FALSE)</f>
        <v>0</v>
      </c>
      <c r="E189" s="61">
        <v>1.1525150406945164</v>
      </c>
      <c r="F189" s="128">
        <v>185</v>
      </c>
    </row>
    <row r="190" spans="2:6" x14ac:dyDescent="0.25">
      <c r="B190" s="142" t="s">
        <v>257</v>
      </c>
      <c r="C190" s="13" t="str">
        <f>VLOOKUP(B190,'личн рез-ты по гонкам_NEW'!$G$1:$M$1058,4,FALSE)</f>
        <v>Ж</v>
      </c>
      <c r="D190" s="13">
        <f>VLOOKUP(B190,'личн рез-ты по гонкам_NEW'!$G$1:$M$1058,3,FALSE)</f>
        <v>0</v>
      </c>
      <c r="E190" s="61">
        <v>1.0860050693592362</v>
      </c>
      <c r="F190" s="128">
        <v>186</v>
      </c>
    </row>
    <row r="191" spans="2:6" x14ac:dyDescent="0.25">
      <c r="B191" s="142" t="s">
        <v>734</v>
      </c>
      <c r="C191" s="41" t="str">
        <f>VLOOKUP(B191,'личн рез-ты по гонкам_NEW'!$G$1:$M$1058,4,FALSE)</f>
        <v>Ж</v>
      </c>
      <c r="D191" s="41">
        <f>VLOOKUP(B191,'личн рез-ты по гонкам_NEW'!$G$1:$M$1058,3,FALSE)</f>
        <v>6098</v>
      </c>
      <c r="E191" s="61">
        <v>1.0589745208738639</v>
      </c>
      <c r="F191" s="128">
        <v>187</v>
      </c>
    </row>
    <row r="192" spans="2:6" x14ac:dyDescent="0.25">
      <c r="B192" s="142" t="s">
        <v>379</v>
      </c>
      <c r="C192" s="13" t="str">
        <f>VLOOKUP(B192,'личн рез-ты по гонкам_NEW'!$G$1:$M$1058,4,FALSE)</f>
        <v>Ж</v>
      </c>
      <c r="D192" s="13">
        <f>VLOOKUP(B192,'личн рез-ты по гонкам_NEW'!$G$1:$M$1058,3,FALSE)</f>
        <v>5137</v>
      </c>
      <c r="E192" s="61">
        <v>1.0121888300573323</v>
      </c>
      <c r="F192" s="128">
        <v>188</v>
      </c>
    </row>
    <row r="193" spans="2:6" x14ac:dyDescent="0.25">
      <c r="B193" s="142" t="s">
        <v>599</v>
      </c>
      <c r="C193" s="13" t="str">
        <f>VLOOKUP(B193,'личн рез-ты по гонкам_NEW'!$G$1:$M$1058,4,FALSE)</f>
        <v>Ж</v>
      </c>
      <c r="D193" s="13">
        <f>VLOOKUP(B193,'личн рез-ты по гонкам_NEW'!$G$1:$M$1058,3,FALSE)</f>
        <v>4464</v>
      </c>
      <c r="E193" s="61">
        <v>0.98870276738461083</v>
      </c>
      <c r="F193" s="128">
        <v>189</v>
      </c>
    </row>
    <row r="194" spans="2:6" x14ac:dyDescent="0.25">
      <c r="B194" s="142" t="s">
        <v>735</v>
      </c>
      <c r="C194" s="13" t="str">
        <f>VLOOKUP(B194,'личн рез-ты по гонкам_NEW'!$G$1:$M$1058,4,FALSE)</f>
        <v>Ж</v>
      </c>
      <c r="D194" s="13">
        <f>VLOOKUP(B194,'личн рез-ты по гонкам_NEW'!$G$1:$M$1058,3,FALSE)</f>
        <v>1336</v>
      </c>
      <c r="E194" s="61">
        <v>0.98527386815478879</v>
      </c>
      <c r="F194" s="128">
        <v>190</v>
      </c>
    </row>
    <row r="195" spans="2:6" x14ac:dyDescent="0.25">
      <c r="B195" s="142" t="s">
        <v>736</v>
      </c>
      <c r="C195" s="13" t="str">
        <f>VLOOKUP(B195,'личн рез-ты по гонкам_NEW'!$G$1:$M$1058,4,FALSE)</f>
        <v>Ж</v>
      </c>
      <c r="D195" s="13">
        <f>VLOOKUP(B195,'личн рез-ты по гонкам_NEW'!$G$1:$M$1058,3,FALSE)</f>
        <v>4340</v>
      </c>
      <c r="E195" s="61">
        <v>0.98257777211092456</v>
      </c>
      <c r="F195" s="128">
        <v>191</v>
      </c>
    </row>
    <row r="196" spans="2:6" x14ac:dyDescent="0.25">
      <c r="B196" s="142" t="s">
        <v>618</v>
      </c>
      <c r="C196" s="13" t="str">
        <f>VLOOKUP(B196,'личн рез-ты по гонкам_NEW'!$G$1:$M$1058,4,FALSE)</f>
        <v>Ж</v>
      </c>
      <c r="D196" s="13">
        <f>VLOOKUP(B196,'личн рез-ты по гонкам_NEW'!$G$1:$M$1058,3,FALSE)</f>
        <v>2565</v>
      </c>
      <c r="E196" s="61">
        <v>0.97876435991915156</v>
      </c>
      <c r="F196" s="128">
        <v>192</v>
      </c>
    </row>
    <row r="197" spans="2:6" x14ac:dyDescent="0.25">
      <c r="B197" s="142" t="s">
        <v>737</v>
      </c>
      <c r="C197" s="13" t="str">
        <f>VLOOKUP(B197,'личн рез-ты по гонкам_NEW'!$G$1:$M$1058,4,FALSE)</f>
        <v>Ж</v>
      </c>
      <c r="D197" s="13">
        <f>VLOOKUP(B197,'личн рез-ты по гонкам_NEW'!$G$1:$M$1058,3,FALSE)</f>
        <v>6095</v>
      </c>
      <c r="E197" s="61">
        <v>0.96836348742100675</v>
      </c>
      <c r="F197" s="128">
        <v>193</v>
      </c>
    </row>
    <row r="198" spans="2:6" x14ac:dyDescent="0.25">
      <c r="B198" s="142" t="s">
        <v>738</v>
      </c>
      <c r="C198" s="13" t="str">
        <f>VLOOKUP(B198,'личн рез-ты по гонкам_NEW'!$G$1:$M$1058,4,FALSE)</f>
        <v>Ж</v>
      </c>
      <c r="D198" s="13">
        <f>VLOOKUP(B198,'личн рез-ты по гонкам_NEW'!$G$1:$M$1058,3,FALSE)</f>
        <v>6082</v>
      </c>
      <c r="E198" s="61">
        <v>0.96048828093101835</v>
      </c>
      <c r="F198" s="128">
        <v>194</v>
      </c>
    </row>
    <row r="199" spans="2:6" x14ac:dyDescent="0.25">
      <c r="B199" s="142" t="s">
        <v>739</v>
      </c>
      <c r="C199" s="13" t="str">
        <f>VLOOKUP(B199,'личн рез-ты по гонкам_NEW'!$G$1:$M$1058,4,FALSE)</f>
        <v>Ж</v>
      </c>
      <c r="D199" s="13">
        <f>VLOOKUP(B199,'личн рез-ты по гонкам_NEW'!$G$1:$M$1058,3,FALSE)</f>
        <v>5441</v>
      </c>
      <c r="E199" s="61">
        <v>0.94755161888643513</v>
      </c>
      <c r="F199" s="128">
        <v>195</v>
      </c>
    </row>
    <row r="200" spans="2:6" x14ac:dyDescent="0.25">
      <c r="B200" s="142" t="s">
        <v>706</v>
      </c>
      <c r="C200" s="13" t="str">
        <f>VLOOKUP(B200,'личн рез-ты по гонкам_NEW'!$G$1:$M$1058,4,FALSE)</f>
        <v>Ж</v>
      </c>
      <c r="D200" s="13">
        <f>VLOOKUP(B200,'личн рез-ты по гонкам_NEW'!$G$1:$M$1058,3,FALSE)</f>
        <v>6109</v>
      </c>
      <c r="E200" s="61">
        <v>0.94381007934275718</v>
      </c>
      <c r="F200" s="128">
        <v>196</v>
      </c>
    </row>
    <row r="201" spans="2:6" x14ac:dyDescent="0.25">
      <c r="B201" s="142" t="s">
        <v>740</v>
      </c>
      <c r="C201" s="13" t="str">
        <f>VLOOKUP(B201,'личн рез-ты по гонкам_NEW'!$G$1:$M$1058,4,FALSE)</f>
        <v>Ж</v>
      </c>
      <c r="D201" s="13">
        <f>VLOOKUP(B201,'личн рез-ты по гонкам_NEW'!$G$1:$M$1058,3,FALSE)</f>
        <v>0</v>
      </c>
      <c r="E201" s="61">
        <v>0.89568418518102411</v>
      </c>
      <c r="F201" s="128">
        <v>197</v>
      </c>
    </row>
    <row r="202" spans="2:6" x14ac:dyDescent="0.25">
      <c r="B202" s="142" t="s">
        <v>741</v>
      </c>
      <c r="C202" s="13" t="str">
        <f>VLOOKUP(B202,'личн рез-ты по гонкам_NEW'!$G$1:$M$1058,4,FALSE)</f>
        <v>Ж</v>
      </c>
      <c r="D202" s="13" t="str">
        <f>VLOOKUP(B202,'личн рез-ты по гонкам_NEW'!$G$1:$M$1058,3,FALSE)</f>
        <v/>
      </c>
      <c r="E202" s="61">
        <v>0.834413243082608</v>
      </c>
      <c r="F202" s="128">
        <v>198</v>
      </c>
    </row>
    <row r="203" spans="2:6" x14ac:dyDescent="0.25">
      <c r="B203" s="142" t="s">
        <v>742</v>
      </c>
      <c r="C203" s="13" t="str">
        <f>VLOOKUP(B203,'личн рез-ты по гонкам_NEW'!$G$1:$M$1058,4,FALSE)</f>
        <v>Ж</v>
      </c>
      <c r="D203" s="13">
        <f>VLOOKUP(B203,'личн рез-ты по гонкам_NEW'!$G$1:$M$1058,3,FALSE)</f>
        <v>6119</v>
      </c>
      <c r="E203" s="61">
        <v>0.83153430401638462</v>
      </c>
      <c r="F203" s="128">
        <v>199</v>
      </c>
    </row>
    <row r="204" spans="2:6" x14ac:dyDescent="0.25">
      <c r="B204" s="142" t="s">
        <v>743</v>
      </c>
      <c r="C204" s="13" t="str">
        <f>VLOOKUP(B204,'личн рез-ты по гонкам_NEW'!$G$1:$M$1058,4,FALSE)</f>
        <v>Ж</v>
      </c>
      <c r="D204" s="13">
        <f>VLOOKUP(B204,'личн рез-ты по гонкам_NEW'!$G$1:$M$1058,3,FALSE)</f>
        <v>6078</v>
      </c>
      <c r="E204" s="61">
        <v>0.80208983663845024</v>
      </c>
      <c r="F204" s="128">
        <v>200</v>
      </c>
    </row>
    <row r="205" spans="2:6" x14ac:dyDescent="0.25">
      <c r="B205" s="142" t="s">
        <v>744</v>
      </c>
      <c r="C205" s="13" t="str">
        <f>VLOOKUP(B205,'личн рез-ты по гонкам_NEW'!$G$1:$M$1058,4,FALSE)</f>
        <v>Ж</v>
      </c>
      <c r="D205" s="13" t="str">
        <f>VLOOKUP(B205,'личн рез-ты по гонкам_NEW'!$G$1:$M$1058,3,FALSE)</f>
        <v/>
      </c>
      <c r="E205" s="61">
        <v>0.80072263834777091</v>
      </c>
      <c r="F205" s="128">
        <v>201</v>
      </c>
    </row>
    <row r="206" spans="2:6" x14ac:dyDescent="0.25">
      <c r="B206" s="142" t="s">
        <v>601</v>
      </c>
      <c r="C206" s="13" t="str">
        <f>VLOOKUP(B206,'личн рез-ты по гонкам_NEW'!$G$1:$M$1058,4,FALSE)</f>
        <v>Ж</v>
      </c>
      <c r="D206" s="13">
        <f>VLOOKUP(B206,'личн рез-ты по гонкам_NEW'!$G$1:$M$1058,3,FALSE)</f>
        <v>1977</v>
      </c>
      <c r="E206" s="61">
        <v>0.80050350056861508</v>
      </c>
      <c r="F206" s="128">
        <v>202</v>
      </c>
    </row>
    <row r="207" spans="2:6" x14ac:dyDescent="0.25">
      <c r="B207" s="142" t="s">
        <v>745</v>
      </c>
      <c r="C207" s="13" t="str">
        <f>VLOOKUP(B207,'личн рез-ты по гонкам_NEW'!$G$1:$M$1058,4,FALSE)</f>
        <v>Ж</v>
      </c>
      <c r="D207" s="13">
        <f>VLOOKUP(B207,'личн рез-ты по гонкам_NEW'!$G$1:$M$1058,3,FALSE)</f>
        <v>2981</v>
      </c>
      <c r="E207" s="61">
        <v>0.7979975494645235</v>
      </c>
      <c r="F207" s="128">
        <v>203</v>
      </c>
    </row>
    <row r="208" spans="2:6" x14ac:dyDescent="0.25">
      <c r="B208" s="142" t="s">
        <v>746</v>
      </c>
      <c r="C208" s="13" t="str">
        <f>VLOOKUP(B208,'личн рез-ты по гонкам_NEW'!$G$1:$M$1058,4,FALSE)</f>
        <v>Ж</v>
      </c>
      <c r="D208" s="13">
        <f>VLOOKUP(B208,'личн рез-ты по гонкам_NEW'!$G$1:$M$1058,3,FALSE)</f>
        <v>6121</v>
      </c>
      <c r="E208" s="61">
        <v>0.7772916281104304</v>
      </c>
      <c r="F208" s="128">
        <v>204</v>
      </c>
    </row>
    <row r="209" spans="2:6" x14ac:dyDescent="0.25">
      <c r="B209" s="142" t="s">
        <v>747</v>
      </c>
      <c r="C209" s="13" t="str">
        <f>VLOOKUP(B209,'личн рез-ты по гонкам_NEW'!$G$1:$M$1058,4,FALSE)</f>
        <v>Ж</v>
      </c>
      <c r="D209" s="13">
        <f>VLOOKUP(B209,'личн рез-ты по гонкам_NEW'!$G$1:$M$1058,3,FALSE)</f>
        <v>4235</v>
      </c>
      <c r="E209" s="61">
        <v>0.76495389786201795</v>
      </c>
      <c r="F209" s="128">
        <v>205</v>
      </c>
    </row>
    <row r="210" spans="2:6" x14ac:dyDescent="0.25">
      <c r="B210" s="142" t="s">
        <v>258</v>
      </c>
      <c r="C210" s="13" t="str">
        <f>VLOOKUP(B210,'личн рез-ты по гонкам_NEW'!$G$1:$M$1058,4,FALSE)</f>
        <v>Ж</v>
      </c>
      <c r="D210" s="13">
        <f>VLOOKUP(B210,'личн рез-ты по гонкам_NEW'!$G$1:$M$1058,3,FALSE)</f>
        <v>0</v>
      </c>
      <c r="E210" s="61">
        <v>0.75795099903364171</v>
      </c>
      <c r="F210" s="128">
        <v>206</v>
      </c>
    </row>
    <row r="211" spans="2:6" x14ac:dyDescent="0.25">
      <c r="B211" s="142" t="s">
        <v>619</v>
      </c>
      <c r="C211" s="13" t="str">
        <f>VLOOKUP(B211,'личн рез-ты по гонкам_NEW'!$G$1:$M$1058,4,FALSE)</f>
        <v>Ж</v>
      </c>
      <c r="D211" s="13">
        <f>VLOOKUP(B211,'личн рез-ты по гонкам_NEW'!$G$1:$M$1058,3,FALSE)</f>
        <v>0</v>
      </c>
      <c r="E211" s="61">
        <v>0.75004172713013895</v>
      </c>
      <c r="F211" s="128">
        <v>207</v>
      </c>
    </row>
    <row r="212" spans="2:6" x14ac:dyDescent="0.25">
      <c r="B212" s="142" t="s">
        <v>509</v>
      </c>
      <c r="C212" s="13" t="str">
        <f>VLOOKUP(B212,'личн рез-ты по гонкам_NEW'!$G$1:$M$1058,4,FALSE)</f>
        <v>Ж</v>
      </c>
      <c r="D212" s="13">
        <f>VLOOKUP(B212,'личн рез-ты по гонкам_NEW'!$G$1:$M$1058,3,FALSE)</f>
        <v>5257</v>
      </c>
      <c r="E212" s="61">
        <v>0.73756482157075953</v>
      </c>
      <c r="F212" s="128">
        <v>208</v>
      </c>
    </row>
    <row r="213" spans="2:6" x14ac:dyDescent="0.25">
      <c r="B213" s="142" t="s">
        <v>615</v>
      </c>
      <c r="C213" s="13" t="str">
        <f>VLOOKUP(B213,'личн рез-ты по гонкам_NEW'!$G$1:$M$1058,4,FALSE)</f>
        <v>Ж</v>
      </c>
      <c r="D213" s="13">
        <f>VLOOKUP(B213,'личн рез-ты по гонкам_NEW'!$G$1:$M$1058,3,FALSE)</f>
        <v>3704</v>
      </c>
      <c r="E213" s="61">
        <v>0.69103604935760132</v>
      </c>
      <c r="F213" s="128">
        <v>209</v>
      </c>
    </row>
    <row r="214" spans="2:6" x14ac:dyDescent="0.25">
      <c r="B214" s="142" t="s">
        <v>608</v>
      </c>
      <c r="C214" s="13" t="str">
        <f>VLOOKUP(B214,'личн рез-ты по гонкам_NEW'!$G$1:$M$1058,4,FALSE)</f>
        <v>Ж</v>
      </c>
      <c r="D214" s="13">
        <f>VLOOKUP(B214,'личн рез-ты по гонкам_NEW'!$G$1:$M$1058,3,FALSE)</f>
        <v>31</v>
      </c>
      <c r="E214" s="61">
        <v>0.65743999429662348</v>
      </c>
      <c r="F214" s="128">
        <v>210</v>
      </c>
    </row>
    <row r="215" spans="2:6" x14ac:dyDescent="0.25">
      <c r="B215" s="142" t="s">
        <v>293</v>
      </c>
      <c r="C215" s="13" t="str">
        <f>VLOOKUP(B215,'личн рез-ты по гонкам_NEW'!$G$1:$M$1058,4,FALSE)</f>
        <v>Ж</v>
      </c>
      <c r="D215" s="13">
        <f>VLOOKUP(B215,'личн рез-ты по гонкам_NEW'!$G$1:$M$1058,3,FALSE)</f>
        <v>0</v>
      </c>
      <c r="E215" s="61">
        <v>0.64864858053173746</v>
      </c>
      <c r="F215" s="128">
        <v>211</v>
      </c>
    </row>
    <row r="216" spans="2:6" x14ac:dyDescent="0.25">
      <c r="B216" s="142" t="s">
        <v>294</v>
      </c>
      <c r="C216" s="13" t="str">
        <f>VLOOKUP(B216,'личн рез-ты по гонкам_NEW'!$G$1:$M$1058,4,FALSE)</f>
        <v>Ж</v>
      </c>
      <c r="D216" s="13">
        <f>VLOOKUP(B216,'личн рез-ты по гонкам_NEW'!$G$1:$M$1058,3,FALSE)</f>
        <v>0</v>
      </c>
      <c r="E216" s="61">
        <v>0.64858372648274087</v>
      </c>
      <c r="F216" s="128">
        <v>212</v>
      </c>
    </row>
    <row r="217" spans="2:6" x14ac:dyDescent="0.25">
      <c r="B217" s="142" t="s">
        <v>775</v>
      </c>
      <c r="C217" s="13" t="str">
        <f>VLOOKUP(B217,'личн рез-ты по гонкам_NEW'!$G$1:$M$1058,4,FALSE)</f>
        <v>Ж</v>
      </c>
      <c r="D217" s="13">
        <f>VLOOKUP(B217,'личн рез-ты по гонкам_NEW'!$G$1:$M$1058,3,FALSE)</f>
        <v>6115</v>
      </c>
      <c r="E217" s="61">
        <v>0.5983782359475327</v>
      </c>
      <c r="F217" s="128">
        <v>213</v>
      </c>
    </row>
    <row r="218" spans="2:6" x14ac:dyDescent="0.25">
      <c r="B218" s="142" t="s">
        <v>617</v>
      </c>
      <c r="C218" s="13" t="str">
        <f>VLOOKUP(B218,'личн рез-ты по гонкам_NEW'!$G$1:$M$1058,4,FALSE)</f>
        <v>Ж</v>
      </c>
      <c r="D218" s="13">
        <f>VLOOKUP(B218,'личн рез-ты по гонкам_NEW'!$G$1:$M$1058,3,FALSE)</f>
        <v>1203</v>
      </c>
      <c r="E218" s="61">
        <v>0.54730688572589703</v>
      </c>
      <c r="F218" s="128">
        <v>214</v>
      </c>
    </row>
    <row r="219" spans="2:6" x14ac:dyDescent="0.25">
      <c r="B219" s="142" t="s">
        <v>602</v>
      </c>
      <c r="C219" s="13" t="str">
        <f>VLOOKUP(B219,'личн рез-ты по гонкам_NEW'!$G$1:$M$1058,4,FALSE)</f>
        <v>Ж</v>
      </c>
      <c r="D219" s="13">
        <f>VLOOKUP(B219,'личн рез-ты по гонкам_NEW'!$G$1:$M$1058,3,FALSE)</f>
        <v>197</v>
      </c>
      <c r="E219" s="61">
        <v>0.54634042491149204</v>
      </c>
      <c r="F219" s="128">
        <v>215</v>
      </c>
    </row>
    <row r="220" spans="2:6" x14ac:dyDescent="0.25">
      <c r="B220" s="142" t="s">
        <v>610</v>
      </c>
      <c r="C220" s="13" t="str">
        <f>VLOOKUP(B220,'личн рез-ты по гонкам_NEW'!$G$1:$M$1058,4,FALSE)</f>
        <v>Ж</v>
      </c>
      <c r="D220" s="13">
        <f>VLOOKUP(B220,'личн рез-ты по гонкам_NEW'!$G$1:$M$1058,3,FALSE)</f>
        <v>5969</v>
      </c>
      <c r="E220" s="61">
        <v>0.54364641183073059</v>
      </c>
      <c r="F220" s="128">
        <v>216</v>
      </c>
    </row>
    <row r="221" spans="2:6" x14ac:dyDescent="0.25">
      <c r="B221" s="142" t="s">
        <v>593</v>
      </c>
      <c r="C221" s="13" t="str">
        <f>VLOOKUP(B221,'личн рез-ты по гонкам_NEW'!$G$1:$M$1058,4,FALSE)</f>
        <v>Ж</v>
      </c>
      <c r="D221" s="13">
        <f>VLOOKUP(B221,'личн рез-ты по гонкам_NEW'!$G$1:$M$1058,3,FALSE)</f>
        <v>847</v>
      </c>
      <c r="E221" s="61">
        <v>0.54087482398797071</v>
      </c>
      <c r="F221" s="128">
        <v>217</v>
      </c>
    </row>
    <row r="222" spans="2:6" x14ac:dyDescent="0.25">
      <c r="B222" s="142" t="s">
        <v>707</v>
      </c>
      <c r="C222" s="13" t="str">
        <f>VLOOKUP(B222,'личн рез-ты по гонкам_NEW'!$G$1:$M$1058,4,FALSE)</f>
        <v>Ж</v>
      </c>
      <c r="D222" s="13">
        <f>VLOOKUP(B222,'личн рез-ты по гонкам_NEW'!$G$1:$M$1058,3,FALSE)</f>
        <v>6106</v>
      </c>
      <c r="E222" s="61">
        <v>0.50299558882731044</v>
      </c>
      <c r="F222" s="128">
        <v>218</v>
      </c>
    </row>
    <row r="223" spans="2:6" x14ac:dyDescent="0.25">
      <c r="B223" s="142" t="s">
        <v>748</v>
      </c>
      <c r="C223" s="13" t="str">
        <f>VLOOKUP(B223,'личн рез-ты по гонкам_NEW'!$G$1:$M$1058,4,FALSE)</f>
        <v>Ж</v>
      </c>
      <c r="D223" s="13">
        <f>VLOOKUP(B223,'личн рез-ты по гонкам_NEW'!$G$1:$M$1058,3,FALSE)</f>
        <v>1233</v>
      </c>
      <c r="E223" s="61">
        <v>0.48954881982307769</v>
      </c>
      <c r="F223" s="128">
        <v>219</v>
      </c>
    </row>
    <row r="224" spans="2:6" x14ac:dyDescent="0.25">
      <c r="B224" s="142" t="s">
        <v>749</v>
      </c>
      <c r="C224" s="13" t="str">
        <f>VLOOKUP(B224,'личн рез-ты по гонкам_NEW'!$G$1:$M$1058,4,FALSE)</f>
        <v>Ж</v>
      </c>
      <c r="D224" s="13">
        <f>VLOOKUP(B224,'личн рез-ты по гонкам_NEW'!$G$1:$M$1058,3,FALSE)</f>
        <v>1232</v>
      </c>
      <c r="E224" s="61">
        <v>0.47191433960069296</v>
      </c>
      <c r="F224" s="128">
        <v>220</v>
      </c>
    </row>
    <row r="225" spans="2:6" x14ac:dyDescent="0.25">
      <c r="B225" s="142" t="s">
        <v>750</v>
      </c>
      <c r="C225" s="13" t="str">
        <f>VLOOKUP(B225,'личн рез-ты по гонкам_NEW'!$G$1:$M$1058,4,FALSE)</f>
        <v>Ж</v>
      </c>
      <c r="D225" s="13">
        <f>VLOOKUP(B225,'личн рез-ты по гонкам_NEW'!$G$1:$M$1058,3,FALSE)</f>
        <v>78</v>
      </c>
      <c r="E225" s="61">
        <v>0.47090357624714729</v>
      </c>
      <c r="F225" s="128">
        <v>221</v>
      </c>
    </row>
    <row r="226" spans="2:6" x14ac:dyDescent="0.25">
      <c r="B226" s="142" t="s">
        <v>607</v>
      </c>
      <c r="C226" s="13" t="str">
        <f>VLOOKUP(B226,'личн рез-ты по гонкам_NEW'!$G$1:$M$1058,4,FALSE)</f>
        <v>Ж</v>
      </c>
      <c r="D226" s="13">
        <f>VLOOKUP(B226,'личн рез-ты по гонкам_NEW'!$G$1:$M$1058,3,FALSE)</f>
        <v>1908</v>
      </c>
      <c r="E226" s="61">
        <v>0.45399014254082182</v>
      </c>
      <c r="F226" s="128">
        <v>222</v>
      </c>
    </row>
    <row r="227" spans="2:6" x14ac:dyDescent="0.25">
      <c r="B227" s="142" t="s">
        <v>708</v>
      </c>
      <c r="C227" s="13" t="str">
        <f>VLOOKUP(B227,'личн рез-ты по гонкам_NEW'!$G$1:$M$1058,4,FALSE)</f>
        <v>Ж</v>
      </c>
      <c r="D227" s="13">
        <f>VLOOKUP(B227,'личн рез-ты по гонкам_NEW'!$G$1:$M$1058,3,FALSE)</f>
        <v>0</v>
      </c>
      <c r="E227" s="61">
        <v>0.4528691594276425</v>
      </c>
      <c r="F227" s="128">
        <v>223</v>
      </c>
    </row>
    <row r="228" spans="2:6" x14ac:dyDescent="0.25">
      <c r="B228" s="142" t="s">
        <v>348</v>
      </c>
      <c r="C228" s="13" t="str">
        <f>VLOOKUP(B228,'личн рез-ты по гонкам_NEW'!$G$1:$M$1058,4,FALSE)</f>
        <v>Ж</v>
      </c>
      <c r="D228" s="13">
        <f>VLOOKUP(B228,'личн рез-ты по гонкам_NEW'!$G$1:$M$1058,3,FALSE)</f>
        <v>0</v>
      </c>
      <c r="E228" s="61">
        <v>0.39586888227184408</v>
      </c>
      <c r="F228" s="128">
        <v>224</v>
      </c>
    </row>
    <row r="229" spans="2:6" x14ac:dyDescent="0.25">
      <c r="B229" s="142" t="s">
        <v>510</v>
      </c>
      <c r="C229" s="13" t="str">
        <f>VLOOKUP(B229,'личн рез-ты по гонкам_NEW'!$G$1:$M$1058,4,FALSE)</f>
        <v>Ж</v>
      </c>
      <c r="D229" s="13">
        <f>VLOOKUP(B229,'личн рез-ты по гонкам_NEW'!$G$1:$M$1058,3,FALSE)</f>
        <v>0</v>
      </c>
      <c r="E229" s="61">
        <v>0.36757751426397606</v>
      </c>
      <c r="F229" s="128">
        <v>225</v>
      </c>
    </row>
    <row r="230" spans="2:6" x14ac:dyDescent="0.25">
      <c r="B230" s="142" t="s">
        <v>511</v>
      </c>
      <c r="C230" s="13" t="str">
        <f>VLOOKUP(B230,'личн рез-ты по гонкам_NEW'!$G$1:$M$1058,4,FALSE)</f>
        <v>Ж</v>
      </c>
      <c r="D230" s="13">
        <f>VLOOKUP(B230,'личн рез-ты по гонкам_NEW'!$G$1:$M$1058,3,FALSE)</f>
        <v>0</v>
      </c>
      <c r="E230" s="61">
        <v>0.36622472214776663</v>
      </c>
      <c r="F230" s="128">
        <v>226</v>
      </c>
    </row>
    <row r="231" spans="2:6" x14ac:dyDescent="0.25">
      <c r="B231" s="142" t="s">
        <v>609</v>
      </c>
      <c r="C231" s="13" t="str">
        <f>VLOOKUP(B231,'личн рез-ты по гонкам_NEW'!$G$1:$M$1058,4,FALSE)</f>
        <v>Ж</v>
      </c>
      <c r="D231" s="13">
        <f>VLOOKUP(B231,'личн рез-ты по гонкам_NEW'!$G$1:$M$1058,3,FALSE)</f>
        <v>3598</v>
      </c>
      <c r="E231" s="61">
        <v>0.33332855710896286</v>
      </c>
      <c r="F231" s="128">
        <v>227</v>
      </c>
    </row>
    <row r="232" spans="2:6" x14ac:dyDescent="0.25">
      <c r="B232" s="142" t="s">
        <v>751</v>
      </c>
      <c r="C232" s="13" t="e">
        <f>VLOOKUP(B232,'личн рез-ты по гонкам_NEW'!$G$1:$M$1058,4,FALSE)</f>
        <v>#N/A</v>
      </c>
      <c r="D232" s="13" t="e">
        <f>VLOOKUP(B232,'личн рез-ты по гонкам_NEW'!$G$1:$M$1058,3,FALSE)</f>
        <v>#N/A</v>
      </c>
      <c r="E232" s="61">
        <v>0.32082507731342563</v>
      </c>
      <c r="F232" s="128">
        <v>228</v>
      </c>
    </row>
    <row r="233" spans="2:6" x14ac:dyDescent="0.25">
      <c r="B233" s="142" t="s">
        <v>752</v>
      </c>
      <c r="C233" s="13" t="str">
        <f>VLOOKUP(B233,'личн рез-ты по гонкам_NEW'!$G$1:$M$1058,4,FALSE)</f>
        <v>Ж</v>
      </c>
      <c r="D233" s="13">
        <f>VLOOKUP(B233,'личн рез-ты по гонкам_NEW'!$G$1:$M$1058,3,FALSE)</f>
        <v>6129</v>
      </c>
      <c r="E233" s="61">
        <v>0.32062346960421367</v>
      </c>
      <c r="F233" s="128">
        <v>229</v>
      </c>
    </row>
    <row r="234" spans="2:6" x14ac:dyDescent="0.25">
      <c r="B234" s="142" t="s">
        <v>605</v>
      </c>
      <c r="C234" s="13" t="str">
        <f>VLOOKUP(B234,'личн рез-ты по гонкам_NEW'!$G$1:$M$1058,4,FALSE)</f>
        <v>Ж</v>
      </c>
      <c r="D234" s="13">
        <f>VLOOKUP(B234,'личн рез-ты по гонкам_NEW'!$G$1:$M$1058,3,FALSE)</f>
        <v>1928</v>
      </c>
      <c r="E234" s="61">
        <v>0.29516778881906397</v>
      </c>
      <c r="F234" s="128">
        <v>230</v>
      </c>
    </row>
    <row r="235" spans="2:6" x14ac:dyDescent="0.25">
      <c r="B235" s="142" t="s">
        <v>709</v>
      </c>
      <c r="C235" s="13" t="str">
        <f>VLOOKUP(B235,'личн рез-ты по гонкам_NEW'!$G$1:$M$1058,4,FALSE)</f>
        <v>Ж</v>
      </c>
      <c r="D235" s="13">
        <f>VLOOKUP(B235,'личн рез-ты по гонкам_NEW'!$G$1:$M$1058,3,FALSE)</f>
        <v>0</v>
      </c>
      <c r="E235" s="61">
        <v>0.26386123948219065</v>
      </c>
      <c r="F235" s="128">
        <v>231</v>
      </c>
    </row>
    <row r="236" spans="2:6" x14ac:dyDescent="0.25">
      <c r="B236" s="142" t="s">
        <v>753</v>
      </c>
      <c r="C236" s="13" t="str">
        <f>VLOOKUP(B236,'личн рез-ты по гонкам_NEW'!$G$1:$M$1058,4,FALSE)</f>
        <v>Ж</v>
      </c>
      <c r="D236" s="13">
        <f>VLOOKUP(B236,'личн рез-ты по гонкам_NEW'!$G$1:$M$1058,3,FALSE)</f>
        <v>2972</v>
      </c>
      <c r="E236" s="61">
        <v>0.24217378720229496</v>
      </c>
      <c r="F236" s="128">
        <v>232</v>
      </c>
    </row>
    <row r="237" spans="2:6" x14ac:dyDescent="0.25">
      <c r="B237" s="142" t="s">
        <v>754</v>
      </c>
      <c r="C237" s="13" t="str">
        <f>VLOOKUP(B237,'личн рез-ты по гонкам_NEW'!$G$1:$M$1058,4,FALSE)</f>
        <v>Ж</v>
      </c>
      <c r="D237" s="13">
        <f>VLOOKUP(B237,'личн рез-ты по гонкам_NEW'!$G$1:$M$1058,3,FALSE)</f>
        <v>6128</v>
      </c>
      <c r="E237" s="61">
        <v>0.23901324642108135</v>
      </c>
      <c r="F237" s="128">
        <v>233</v>
      </c>
    </row>
    <row r="238" spans="2:6" x14ac:dyDescent="0.25">
      <c r="B238" s="142" t="s">
        <v>666</v>
      </c>
      <c r="C238" s="13" t="str">
        <f>VLOOKUP(B238,'личн рез-ты по гонкам_NEW'!$G$1:$M$1058,4,FALSE)</f>
        <v>Ж</v>
      </c>
      <c r="D238" s="13">
        <f>VLOOKUP(B238,'личн рез-ты по гонкам_NEW'!$G$1:$M$1058,3,FALSE)</f>
        <v>1688</v>
      </c>
      <c r="E238" s="61">
        <v>0.1675267747929329</v>
      </c>
      <c r="F238" s="128">
        <v>234</v>
      </c>
    </row>
  </sheetData>
  <autoFilter ref="B4:F238">
    <sortState ref="B5:F239">
      <sortCondition descending="1" ref="E5:E239"/>
    </sortState>
  </autoFilter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Правила расчёта</vt:lpstr>
      <vt:lpstr>Гонки</vt:lpstr>
      <vt:lpstr>личн рез-ты по гонкам_NEW</vt:lpstr>
      <vt:lpstr>Рез-т алфавит</vt:lpstr>
      <vt:lpstr>РейтингБеларусь_абс</vt:lpstr>
      <vt:lpstr>РейтингБеларусь_М</vt:lpstr>
      <vt:lpstr>РейтингБеларусь_Ж</vt:lpstr>
      <vt:lpstr>Список_гонок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Дунаева Мария Витальевна</dc:creator>
  <cp:lastModifiedBy>Дунаева Мария Витальевна</cp:lastModifiedBy>
  <dcterms:created xsi:type="dcterms:W3CDTF">2018-06-27T06:16:37Z</dcterms:created>
  <dcterms:modified xsi:type="dcterms:W3CDTF">2019-09-09T08:56:07Z</dcterms:modified>
</cp:coreProperties>
</file>